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90" tabRatio="800" activeTab="0"/>
  </bookViews>
  <sheets>
    <sheet name="2017年部门预算支出执行明细表(表二)" sheetId="1" r:id="rId1"/>
    <sheet name="“三公”经费预算与执行对比表(表五)" sheetId="2" r:id="rId2"/>
  </sheets>
  <definedNames>
    <definedName name="_xlnm._FilterDatabase" localSheetId="0" hidden="1">'2017年部门预算支出执行明细表(表二)'!$A$3:$F$79</definedName>
    <definedName name="_xlnm.Print_Titles" localSheetId="0">'2017年部门预算支出执行明细表(表二)'!$3:$3</definedName>
  </definedNames>
  <calcPr fullCalcOnLoad="1" fullPrecision="0"/>
</workbook>
</file>

<file path=xl/sharedStrings.xml><?xml version="1.0" encoding="utf-8"?>
<sst xmlns="http://schemas.openxmlformats.org/spreadsheetml/2006/main" count="218" uniqueCount="112">
  <si>
    <t>单位:温岭市国土资源局(部门)</t>
  </si>
  <si>
    <t>支出项目类别</t>
  </si>
  <si>
    <t>温岭市国土资源局(本级)合计</t>
  </si>
  <si>
    <t>(一)、一般性项目支出</t>
  </si>
  <si>
    <t>1、土地使用权出让会审费用</t>
  </si>
  <si>
    <t>不评价</t>
  </si>
  <si>
    <t>2、建设用地全程监管</t>
  </si>
  <si>
    <t>简化版</t>
  </si>
  <si>
    <t>3、信息化系统建设和运行费用</t>
  </si>
  <si>
    <t>4、非税代征及检查</t>
  </si>
  <si>
    <t>5、国土办公大楼（综合楼）维修及物业管理费</t>
  </si>
  <si>
    <t>6、系统职工业务提升及廉政教育支出</t>
  </si>
  <si>
    <t>7、办公设备报废更新支出</t>
  </si>
  <si>
    <t>情况说明</t>
  </si>
  <si>
    <t>8、听证及被征地对象权益保护经费</t>
  </si>
  <si>
    <t>(二)、公共类项目支出</t>
  </si>
  <si>
    <t>1、东浦新塘土地整理项目支出</t>
  </si>
  <si>
    <t>2、高标准基本农田建设</t>
  </si>
  <si>
    <t>完整版</t>
  </si>
  <si>
    <t>4、耕地质量提升</t>
  </si>
  <si>
    <t>5、农村土地综合整治支出</t>
  </si>
  <si>
    <t>6、土地利用规划调整经费</t>
  </si>
  <si>
    <t>7、村庄数字地籍调查工作</t>
  </si>
  <si>
    <t>8、综合档案整理维护</t>
  </si>
  <si>
    <t>9、土地民主管理示范村及农民建房专项行动</t>
  </si>
  <si>
    <t>10、温岭市国土资源“一张图”建设</t>
  </si>
  <si>
    <t>11、地质灾害防治经费</t>
  </si>
  <si>
    <t>12、土地质量地质调查</t>
  </si>
  <si>
    <t>13、温岭市农村山区地质灾害隐患调查评价</t>
  </si>
  <si>
    <t>14、阳光国土及法律法规宣传</t>
  </si>
  <si>
    <t>15、基层国土资源所便民设施建设运行</t>
  </si>
  <si>
    <t>16、建设用地统征报批费用</t>
  </si>
  <si>
    <t>17、土地集约利用评价成果更新</t>
  </si>
  <si>
    <t>18、低效用地调查工作</t>
  </si>
  <si>
    <t>19、建设用地批后监管上图入库</t>
  </si>
  <si>
    <t>20、全市国土资源联系员经费</t>
  </si>
  <si>
    <t>21、涉土信访调解及行政诉讼</t>
  </si>
  <si>
    <t>22、全市集中拆违大行动经费</t>
  </si>
  <si>
    <t>23、基层国土所办案费用支出</t>
  </si>
  <si>
    <t>24、变更调查及遥感监测支出</t>
  </si>
  <si>
    <t>25、不动产数据共享与网络改造项目</t>
  </si>
  <si>
    <t>(三)、基本建设类项目支出</t>
  </si>
  <si>
    <t>1、温岭市沉降观测站建设</t>
  </si>
  <si>
    <t>附表5</t>
  </si>
  <si>
    <t>“三公”经费预算与执行对比表</t>
  </si>
  <si>
    <t>单位：万元</t>
  </si>
  <si>
    <t>单位名称</t>
  </si>
  <si>
    <t>公务接待费</t>
  </si>
  <si>
    <t>公务用车购置及运行费</t>
  </si>
  <si>
    <t>因公出国（境）费</t>
  </si>
  <si>
    <t>三公经费合计</t>
  </si>
  <si>
    <t>备  注</t>
  </si>
  <si>
    <t>2017年预算数</t>
  </si>
  <si>
    <t>2017年执行数</t>
  </si>
  <si>
    <t>2017年预算执行率</t>
  </si>
  <si>
    <t>2018年         预算数</t>
  </si>
  <si>
    <t>现有车辆数</t>
  </si>
  <si>
    <t>核编车辆数</t>
  </si>
  <si>
    <t>2017年预算执行数</t>
  </si>
  <si>
    <t>2018年预算数与2017年预算数同比增减</t>
  </si>
  <si>
    <t>市国土资源局汇总</t>
  </si>
  <si>
    <t>其中：本级</t>
  </si>
  <si>
    <t>增加了全市集中拆违包车费用</t>
  </si>
  <si>
    <t>温岭市国土资源监察大队</t>
  </si>
  <si>
    <t>温岭市土地收购储备中心</t>
  </si>
  <si>
    <t>温岭市矿产资源管理办公室</t>
  </si>
  <si>
    <t>温岭市土地开发整理中心</t>
  </si>
  <si>
    <t>温岭市不动产登记服务中心</t>
  </si>
  <si>
    <t>项目评介结果</t>
  </si>
  <si>
    <t>绩效评介采用方式</t>
  </si>
  <si>
    <t>单位:温岭市国土资源局(本级)</t>
  </si>
  <si>
    <t xml:space="preserve">年度预算支出指标合计
</t>
  </si>
  <si>
    <t xml:space="preserve">年度支出预算执行数
</t>
  </si>
  <si>
    <t xml:space="preserve">年度支出预算执行率
</t>
  </si>
  <si>
    <t>好</t>
  </si>
  <si>
    <t>较好</t>
  </si>
  <si>
    <t>3、耕地保护补偿机制（2017年第一批省级造地改田资金）</t>
  </si>
  <si>
    <t>一般</t>
  </si>
  <si>
    <t>(一)、温岭市国土资源监察大队项目支出</t>
  </si>
  <si>
    <t>一般性项目支出</t>
  </si>
  <si>
    <t>1、办公设备报废更新</t>
  </si>
  <si>
    <t>2、办公大楼维修及物业管理费</t>
  </si>
  <si>
    <t>公共类项目支出</t>
  </si>
  <si>
    <t>3、国土资源执法监察经费</t>
  </si>
  <si>
    <t>4、违法用地快速处置费用</t>
  </si>
  <si>
    <t>(二)、温岭市土地收购储备中心支出</t>
  </si>
  <si>
    <t>1、土地收储宣传及培训费</t>
  </si>
  <si>
    <t>2、土地收储费用</t>
  </si>
  <si>
    <t>3、土地收储资金</t>
  </si>
  <si>
    <t>(三)、温岭市矿产资源管理办公室项目支出</t>
  </si>
  <si>
    <t>1、矿产资源动态监测及采矿权人信用监管</t>
  </si>
  <si>
    <t>2、矿产资源综合治理</t>
  </si>
  <si>
    <t>3、办公设备购置费</t>
  </si>
  <si>
    <t>(四)、温岭市土地开发整理中心项目支出</t>
  </si>
  <si>
    <t>2、土地开发、整理、整治项目经费</t>
  </si>
  <si>
    <t>3、土地整治项目</t>
  </si>
  <si>
    <t>4、农村土地综合整治涉及农民建房拆迁安置补助资金</t>
  </si>
  <si>
    <t>5、三门县调剂土地指标款</t>
  </si>
  <si>
    <t>(五)、温岭市不动产登记服务中心项目支出</t>
  </si>
  <si>
    <t>1、办公大楼维修及物业管理费支出</t>
  </si>
  <si>
    <t>2、办公设备报废更新</t>
  </si>
  <si>
    <t>3、不动产业务培训宣传费</t>
  </si>
  <si>
    <t>4、应缴税金</t>
  </si>
  <si>
    <t>5、不动产档案室建设</t>
  </si>
  <si>
    <t>未完成情况说明</t>
  </si>
  <si>
    <t>6、不动产档案整理费</t>
  </si>
  <si>
    <t>7、不动产登记发证费</t>
  </si>
  <si>
    <t>8、不动产数据整合</t>
  </si>
  <si>
    <t>下属事业单位绩效评介情况</t>
  </si>
  <si>
    <t>较好</t>
  </si>
  <si>
    <t>温岭市国土资源系统合计</t>
  </si>
  <si>
    <t>温岭市国土资源局系统2017年项目绩效评介工作安排表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</si>
</sst>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.00_);[Red]\(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color indexed="8"/>
      <name val="方正大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color indexed="8"/>
      <name val="方正大标宋简体"/>
      <family val="0"/>
    </font>
    <font>
      <b/>
      <sz val="10"/>
      <color indexed="8"/>
      <name val="华文仿宋"/>
      <family val="0"/>
    </font>
    <font>
      <sz val="10"/>
      <color indexed="8"/>
      <name val="华文仿宋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1" borderId="8" applyNumberFormat="0" applyAlignment="0" applyProtection="0"/>
    <xf numFmtId="0" fontId="13" fillId="5" borderId="5" applyNumberFormat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176" fontId="5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77" fontId="5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178" fontId="30" fillId="0" borderId="11" xfId="0" applyNumberFormat="1" applyFont="1" applyFill="1" applyBorder="1" applyAlignment="1">
      <alignment vertical="center" wrapText="1"/>
    </xf>
    <xf numFmtId="178" fontId="30" fillId="0" borderId="11" xfId="0" applyNumberFormat="1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40" applyFont="1" applyFill="1" applyBorder="1" applyAlignment="1" applyProtection="1">
      <alignment vertical="center" wrapText="1"/>
      <protection locked="0"/>
    </xf>
    <xf numFmtId="49" fontId="30" fillId="0" borderId="11" xfId="0" applyNumberFormat="1" applyFont="1" applyFill="1" applyBorder="1" applyAlignment="1">
      <alignment vertical="center" wrapText="1"/>
    </xf>
    <xf numFmtId="0" fontId="31" fillId="0" borderId="12" xfId="0" applyFont="1" applyFill="1" applyBorder="1" applyAlignment="1">
      <alignment wrapText="1"/>
    </xf>
    <xf numFmtId="0" fontId="32" fillId="0" borderId="11" xfId="0" applyFont="1" applyFill="1" applyBorder="1" applyAlignment="1">
      <alignment vertical="center" wrapText="1"/>
    </xf>
    <xf numFmtId="178" fontId="32" fillId="0" borderId="11" xfId="0" applyNumberFormat="1" applyFont="1" applyFill="1" applyBorder="1" applyAlignment="1">
      <alignment vertical="center" wrapText="1"/>
    </xf>
    <xf numFmtId="178" fontId="32" fillId="0" borderId="11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 applyProtection="1">
      <alignment vertical="center" wrapText="1"/>
      <protection locked="0"/>
    </xf>
    <xf numFmtId="49" fontId="32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 applyProtection="1">
      <alignment vertical="center" wrapText="1"/>
      <protection/>
    </xf>
    <xf numFmtId="178" fontId="32" fillId="0" borderId="11" xfId="0" applyNumberFormat="1" applyFont="1" applyFill="1" applyBorder="1" applyAlignment="1">
      <alignment horizontal="center" vertical="center" wrapText="1"/>
    </xf>
    <xf numFmtId="178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9" fontId="27" fillId="0" borderId="0" xfId="33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Zeros="0" tabSelected="1" zoomScalePageLayoutView="0" workbookViewId="0" topLeftCell="A1">
      <selection activeCell="A1" sqref="A1:F1"/>
    </sheetView>
  </sheetViews>
  <sheetFormatPr defaultColWidth="9.00390625" defaultRowHeight="14.25"/>
  <cols>
    <col min="1" max="1" width="27.125" style="14" customWidth="1"/>
    <col min="2" max="2" width="10.75390625" style="15" customWidth="1"/>
    <col min="3" max="3" width="11.625" style="15" customWidth="1"/>
    <col min="4" max="4" width="11.375" style="15" customWidth="1"/>
    <col min="5" max="5" width="10.375" style="15" customWidth="1"/>
    <col min="6" max="6" width="9.00390625" style="15" customWidth="1"/>
    <col min="7" max="16384" width="9.00390625" style="14" customWidth="1"/>
  </cols>
  <sheetData>
    <row r="1" spans="1:6" ht="31.5" customHeight="1">
      <c r="A1" s="48" t="s">
        <v>111</v>
      </c>
      <c r="B1" s="48"/>
      <c r="C1" s="48"/>
      <c r="D1" s="48"/>
      <c r="E1" s="48"/>
      <c r="F1" s="48"/>
    </row>
    <row r="2" spans="1:6" ht="28.5" customHeight="1">
      <c r="A2" s="16" t="s">
        <v>70</v>
      </c>
      <c r="B2" s="47"/>
      <c r="C2" s="47"/>
      <c r="D2" s="47"/>
      <c r="E2" s="17"/>
      <c r="F2" s="17"/>
    </row>
    <row r="3" spans="1:6" ht="51" customHeight="1">
      <c r="A3" s="18" t="s">
        <v>1</v>
      </c>
      <c r="B3" s="18" t="s">
        <v>71</v>
      </c>
      <c r="C3" s="18" t="s">
        <v>72</v>
      </c>
      <c r="D3" s="18" t="s">
        <v>73</v>
      </c>
      <c r="E3" s="18" t="s">
        <v>69</v>
      </c>
      <c r="F3" s="18" t="s">
        <v>68</v>
      </c>
    </row>
    <row r="4" spans="1:6" ht="32.25" customHeight="1">
      <c r="A4" s="39" t="s">
        <v>110</v>
      </c>
      <c r="B4" s="19">
        <f>B5+B43</f>
        <v>29302.09</v>
      </c>
      <c r="C4" s="19">
        <f>C5+C43</f>
        <v>27535.22</v>
      </c>
      <c r="D4" s="19"/>
      <c r="E4" s="19">
        <f>E5+E43</f>
        <v>0</v>
      </c>
      <c r="F4" s="19">
        <f>F5+F43</f>
        <v>0</v>
      </c>
    </row>
    <row r="5" spans="1:6" ht="25.5" customHeight="1">
      <c r="A5" s="39" t="s">
        <v>2</v>
      </c>
      <c r="B5" s="42">
        <f>B6+B15+B41</f>
        <v>8561.02</v>
      </c>
      <c r="C5" s="42">
        <f>C6+C15+C41</f>
        <v>6965.22</v>
      </c>
      <c r="D5" s="44">
        <f aca="true" t="shared" si="0" ref="D5:D68">C5/B5*100%</f>
        <v>0.814</v>
      </c>
      <c r="E5" s="45"/>
      <c r="F5" s="38"/>
    </row>
    <row r="6" spans="1:6" ht="25.5" customHeight="1">
      <c r="A6" s="41" t="s">
        <v>3</v>
      </c>
      <c r="B6" s="42">
        <f>SUM(B7:B14)</f>
        <v>584.6</v>
      </c>
      <c r="C6" s="42">
        <f>SUM(C7:C14)</f>
        <v>561.68</v>
      </c>
      <c r="D6" s="44">
        <f t="shared" si="0"/>
        <v>0.961</v>
      </c>
      <c r="E6" s="45"/>
      <c r="F6" s="38"/>
    </row>
    <row r="7" spans="1:6" ht="25.5" customHeight="1">
      <c r="A7" s="23" t="s">
        <v>4</v>
      </c>
      <c r="B7" s="19">
        <v>15</v>
      </c>
      <c r="C7" s="24">
        <v>13.72</v>
      </c>
      <c r="D7" s="20">
        <f t="shared" si="0"/>
        <v>0.915</v>
      </c>
      <c r="E7" s="21" t="s">
        <v>5</v>
      </c>
      <c r="F7" s="22"/>
    </row>
    <row r="8" spans="1:6" ht="25.5" customHeight="1">
      <c r="A8" s="23" t="s">
        <v>6</v>
      </c>
      <c r="B8" s="19">
        <v>95</v>
      </c>
      <c r="C8" s="24">
        <v>95</v>
      </c>
      <c r="D8" s="20">
        <f t="shared" si="0"/>
        <v>1</v>
      </c>
      <c r="E8" s="21" t="s">
        <v>7</v>
      </c>
      <c r="F8" s="22" t="s">
        <v>74</v>
      </c>
    </row>
    <row r="9" spans="1:6" ht="25.5" customHeight="1">
      <c r="A9" s="23" t="s">
        <v>8</v>
      </c>
      <c r="B9" s="19">
        <v>219</v>
      </c>
      <c r="C9" s="24">
        <v>200.23</v>
      </c>
      <c r="D9" s="20">
        <f t="shared" si="0"/>
        <v>0.914</v>
      </c>
      <c r="E9" s="21" t="s">
        <v>7</v>
      </c>
      <c r="F9" s="22" t="s">
        <v>75</v>
      </c>
    </row>
    <row r="10" spans="1:6" ht="25.5" customHeight="1">
      <c r="A10" s="23" t="s">
        <v>9</v>
      </c>
      <c r="B10" s="19">
        <v>18</v>
      </c>
      <c r="C10" s="24">
        <v>18</v>
      </c>
      <c r="D10" s="20">
        <f t="shared" si="0"/>
        <v>1</v>
      </c>
      <c r="E10" s="21" t="s">
        <v>5</v>
      </c>
      <c r="F10" s="22"/>
    </row>
    <row r="11" spans="1:6" ht="30" customHeight="1">
      <c r="A11" s="23" t="s">
        <v>10</v>
      </c>
      <c r="B11" s="19">
        <v>100</v>
      </c>
      <c r="C11" s="19">
        <v>98.56</v>
      </c>
      <c r="D11" s="20">
        <f t="shared" si="0"/>
        <v>0.986</v>
      </c>
      <c r="E11" s="21" t="s">
        <v>7</v>
      </c>
      <c r="F11" s="22" t="s">
        <v>74</v>
      </c>
    </row>
    <row r="12" spans="1:6" ht="27.75" customHeight="1">
      <c r="A12" s="23" t="s">
        <v>11</v>
      </c>
      <c r="B12" s="19">
        <v>75</v>
      </c>
      <c r="C12" s="24">
        <v>74.52</v>
      </c>
      <c r="D12" s="20">
        <f t="shared" si="0"/>
        <v>0.994</v>
      </c>
      <c r="E12" s="21" t="s">
        <v>7</v>
      </c>
      <c r="F12" s="22" t="s">
        <v>75</v>
      </c>
    </row>
    <row r="13" spans="1:6" ht="21.75" customHeight="1">
      <c r="A13" s="23" t="s">
        <v>12</v>
      </c>
      <c r="B13" s="19">
        <v>33.6</v>
      </c>
      <c r="C13" s="24">
        <v>32.65</v>
      </c>
      <c r="D13" s="20">
        <f t="shared" si="0"/>
        <v>0.972</v>
      </c>
      <c r="E13" s="21" t="s">
        <v>13</v>
      </c>
      <c r="F13" s="22"/>
    </row>
    <row r="14" spans="1:6" ht="22.5" customHeight="1">
      <c r="A14" s="23" t="s">
        <v>14</v>
      </c>
      <c r="B14" s="19">
        <v>29</v>
      </c>
      <c r="C14" s="24">
        <v>29</v>
      </c>
      <c r="D14" s="20">
        <f t="shared" si="0"/>
        <v>1</v>
      </c>
      <c r="E14" s="21" t="s">
        <v>7</v>
      </c>
      <c r="F14" s="22" t="s">
        <v>74</v>
      </c>
    </row>
    <row r="15" spans="1:6" ht="21.75" customHeight="1">
      <c r="A15" s="41" t="s">
        <v>15</v>
      </c>
      <c r="B15" s="43">
        <f>SUM(B16:B40)</f>
        <v>7715.42</v>
      </c>
      <c r="C15" s="43">
        <f>SUM(C16:C40)</f>
        <v>6343.47</v>
      </c>
      <c r="D15" s="44">
        <f t="shared" si="0"/>
        <v>0.822</v>
      </c>
      <c r="E15" s="45"/>
      <c r="F15" s="38"/>
    </row>
    <row r="16" spans="1:6" ht="39.75" customHeight="1">
      <c r="A16" s="23" t="s">
        <v>16</v>
      </c>
      <c r="B16" s="19">
        <v>483.95</v>
      </c>
      <c r="C16" s="19">
        <v>357.89</v>
      </c>
      <c r="D16" s="20">
        <f t="shared" si="0"/>
        <v>0.74</v>
      </c>
      <c r="E16" s="21" t="s">
        <v>7</v>
      </c>
      <c r="F16" s="22" t="s">
        <v>75</v>
      </c>
    </row>
    <row r="17" spans="1:6" ht="27.75" customHeight="1">
      <c r="A17" s="23" t="s">
        <v>17</v>
      </c>
      <c r="B17" s="19">
        <v>1514.5</v>
      </c>
      <c r="C17" s="24">
        <v>710.53</v>
      </c>
      <c r="D17" s="20">
        <f t="shared" si="0"/>
        <v>0.469</v>
      </c>
      <c r="E17" s="21" t="s">
        <v>18</v>
      </c>
      <c r="F17" s="22" t="s">
        <v>75</v>
      </c>
    </row>
    <row r="18" spans="1:6" ht="27.75" customHeight="1">
      <c r="A18" s="23" t="s">
        <v>76</v>
      </c>
      <c r="B18" s="19">
        <v>2950</v>
      </c>
      <c r="C18" s="24">
        <v>2950</v>
      </c>
      <c r="D18" s="20">
        <f t="shared" si="0"/>
        <v>1</v>
      </c>
      <c r="E18" s="21" t="s">
        <v>18</v>
      </c>
      <c r="F18" s="22" t="s">
        <v>75</v>
      </c>
    </row>
    <row r="19" spans="1:6" ht="27.75" customHeight="1">
      <c r="A19" s="23" t="s">
        <v>19</v>
      </c>
      <c r="B19" s="19">
        <v>240</v>
      </c>
      <c r="C19" s="24">
        <v>9.8</v>
      </c>
      <c r="D19" s="20">
        <f t="shared" si="0"/>
        <v>0.041</v>
      </c>
      <c r="E19" s="21" t="s">
        <v>7</v>
      </c>
      <c r="F19" s="22" t="s">
        <v>77</v>
      </c>
    </row>
    <row r="20" spans="1:6" ht="27.75" customHeight="1">
      <c r="A20" s="23" t="s">
        <v>20</v>
      </c>
      <c r="B20" s="19">
        <v>60</v>
      </c>
      <c r="C20" s="24">
        <v>60</v>
      </c>
      <c r="D20" s="20">
        <f t="shared" si="0"/>
        <v>1</v>
      </c>
      <c r="E20" s="21" t="s">
        <v>7</v>
      </c>
      <c r="F20" s="22" t="s">
        <v>74</v>
      </c>
    </row>
    <row r="21" spans="1:6" ht="27.75" customHeight="1">
      <c r="A21" s="23" t="s">
        <v>21</v>
      </c>
      <c r="B21" s="19">
        <v>25</v>
      </c>
      <c r="C21" s="24">
        <v>21.69</v>
      </c>
      <c r="D21" s="20">
        <f t="shared" si="0"/>
        <v>0.868</v>
      </c>
      <c r="E21" s="21" t="s">
        <v>7</v>
      </c>
      <c r="F21" s="22" t="s">
        <v>75</v>
      </c>
    </row>
    <row r="22" spans="1:6" ht="27.75" customHeight="1">
      <c r="A22" s="23" t="s">
        <v>22</v>
      </c>
      <c r="B22" s="19">
        <v>217.83</v>
      </c>
      <c r="C22" s="24">
        <v>208.94</v>
      </c>
      <c r="D22" s="20">
        <f t="shared" si="0"/>
        <v>0.959</v>
      </c>
      <c r="E22" s="21" t="s">
        <v>7</v>
      </c>
      <c r="F22" s="22" t="s">
        <v>75</v>
      </c>
    </row>
    <row r="23" spans="1:6" ht="27.75" customHeight="1">
      <c r="A23" s="23" t="s">
        <v>23</v>
      </c>
      <c r="B23" s="19">
        <v>35</v>
      </c>
      <c r="C23" s="24">
        <v>28.06</v>
      </c>
      <c r="D23" s="20">
        <f t="shared" si="0"/>
        <v>0.802</v>
      </c>
      <c r="E23" s="21" t="s">
        <v>7</v>
      </c>
      <c r="F23" s="22" t="s">
        <v>75</v>
      </c>
    </row>
    <row r="24" spans="1:6" ht="27.75" customHeight="1">
      <c r="A24" s="23" t="s">
        <v>24</v>
      </c>
      <c r="B24" s="19">
        <v>180</v>
      </c>
      <c r="C24" s="24">
        <v>177.58</v>
      </c>
      <c r="D24" s="20">
        <f t="shared" si="0"/>
        <v>0.987</v>
      </c>
      <c r="E24" s="21" t="s">
        <v>7</v>
      </c>
      <c r="F24" s="22" t="s">
        <v>74</v>
      </c>
    </row>
    <row r="25" spans="1:6" ht="27.75" customHeight="1">
      <c r="A25" s="23" t="s">
        <v>25</v>
      </c>
      <c r="B25" s="19">
        <v>33.68</v>
      </c>
      <c r="C25" s="24">
        <v>33.43</v>
      </c>
      <c r="D25" s="20">
        <f t="shared" si="0"/>
        <v>0.993</v>
      </c>
      <c r="E25" s="21" t="s">
        <v>7</v>
      </c>
      <c r="F25" s="22" t="s">
        <v>75</v>
      </c>
    </row>
    <row r="26" spans="1:6" ht="27.75" customHeight="1">
      <c r="A26" s="23" t="s">
        <v>26</v>
      </c>
      <c r="B26" s="19">
        <v>480</v>
      </c>
      <c r="C26" s="24">
        <v>443.48</v>
      </c>
      <c r="D26" s="20">
        <f t="shared" si="0"/>
        <v>0.924</v>
      </c>
      <c r="E26" s="21" t="s">
        <v>7</v>
      </c>
      <c r="F26" s="22" t="s">
        <v>74</v>
      </c>
    </row>
    <row r="27" spans="1:6" ht="27.75" customHeight="1">
      <c r="A27" s="23" t="s">
        <v>27</v>
      </c>
      <c r="B27" s="19">
        <v>220</v>
      </c>
      <c r="C27" s="24">
        <v>215.2</v>
      </c>
      <c r="D27" s="20">
        <f t="shared" si="0"/>
        <v>0.978</v>
      </c>
      <c r="E27" s="21" t="s">
        <v>7</v>
      </c>
      <c r="F27" s="22" t="s">
        <v>75</v>
      </c>
    </row>
    <row r="28" spans="1:6" ht="27.75" customHeight="1">
      <c r="A28" s="23" t="s">
        <v>28</v>
      </c>
      <c r="B28" s="19">
        <v>123</v>
      </c>
      <c r="C28" s="24">
        <v>54.03</v>
      </c>
      <c r="D28" s="20">
        <f t="shared" si="0"/>
        <v>0.439</v>
      </c>
      <c r="E28" s="21" t="s">
        <v>7</v>
      </c>
      <c r="F28" s="22" t="s">
        <v>77</v>
      </c>
    </row>
    <row r="29" spans="1:6" ht="27.75" customHeight="1">
      <c r="A29" s="23" t="s">
        <v>29</v>
      </c>
      <c r="B29" s="19">
        <v>110</v>
      </c>
      <c r="C29" s="24">
        <v>110</v>
      </c>
      <c r="D29" s="20">
        <f t="shared" si="0"/>
        <v>1</v>
      </c>
      <c r="E29" s="21" t="s">
        <v>7</v>
      </c>
      <c r="F29" s="22" t="s">
        <v>74</v>
      </c>
    </row>
    <row r="30" spans="1:6" ht="27.75" customHeight="1">
      <c r="A30" s="23" t="s">
        <v>30</v>
      </c>
      <c r="B30" s="19">
        <v>43</v>
      </c>
      <c r="C30" s="24">
        <v>39.73</v>
      </c>
      <c r="D30" s="20">
        <f t="shared" si="0"/>
        <v>0.924</v>
      </c>
      <c r="E30" s="21" t="s">
        <v>7</v>
      </c>
      <c r="F30" s="22" t="s">
        <v>75</v>
      </c>
    </row>
    <row r="31" spans="1:6" ht="27.75" customHeight="1">
      <c r="A31" s="23" t="s">
        <v>31</v>
      </c>
      <c r="B31" s="19">
        <v>116</v>
      </c>
      <c r="C31" s="24">
        <v>116</v>
      </c>
      <c r="D31" s="20">
        <f t="shared" si="0"/>
        <v>1</v>
      </c>
      <c r="E31" s="21" t="s">
        <v>7</v>
      </c>
      <c r="F31" s="22" t="s">
        <v>74</v>
      </c>
    </row>
    <row r="32" spans="1:6" ht="27.75" customHeight="1">
      <c r="A32" s="23" t="s">
        <v>32</v>
      </c>
      <c r="B32" s="19">
        <v>35</v>
      </c>
      <c r="C32" s="24">
        <v>31.92</v>
      </c>
      <c r="D32" s="20">
        <f t="shared" si="0"/>
        <v>0.912</v>
      </c>
      <c r="E32" s="21" t="s">
        <v>7</v>
      </c>
      <c r="F32" s="22" t="s">
        <v>74</v>
      </c>
    </row>
    <row r="33" spans="1:6" ht="27.75" customHeight="1">
      <c r="A33" s="23" t="s">
        <v>33</v>
      </c>
      <c r="B33" s="19">
        <v>115</v>
      </c>
      <c r="C33" s="24">
        <v>108.94</v>
      </c>
      <c r="D33" s="20">
        <f t="shared" si="0"/>
        <v>0.947</v>
      </c>
      <c r="E33" s="21" t="s">
        <v>7</v>
      </c>
      <c r="F33" s="22" t="s">
        <v>74</v>
      </c>
    </row>
    <row r="34" spans="1:6" ht="27.75" customHeight="1">
      <c r="A34" s="23" t="s">
        <v>34</v>
      </c>
      <c r="B34" s="19">
        <v>68</v>
      </c>
      <c r="C34" s="24">
        <v>28.38</v>
      </c>
      <c r="D34" s="20">
        <f t="shared" si="0"/>
        <v>0.417</v>
      </c>
      <c r="E34" s="21" t="s">
        <v>7</v>
      </c>
      <c r="F34" s="22" t="s">
        <v>77</v>
      </c>
    </row>
    <row r="35" spans="1:6" ht="27.75" customHeight="1">
      <c r="A35" s="23" t="s">
        <v>35</v>
      </c>
      <c r="B35" s="19">
        <v>40</v>
      </c>
      <c r="C35" s="24">
        <v>40</v>
      </c>
      <c r="D35" s="20">
        <f t="shared" si="0"/>
        <v>1</v>
      </c>
      <c r="E35" s="21" t="s">
        <v>7</v>
      </c>
      <c r="F35" s="22" t="s">
        <v>75</v>
      </c>
    </row>
    <row r="36" spans="1:6" ht="27.75" customHeight="1">
      <c r="A36" s="23" t="s">
        <v>36</v>
      </c>
      <c r="B36" s="19">
        <v>100</v>
      </c>
      <c r="C36" s="24">
        <v>94.53</v>
      </c>
      <c r="D36" s="20">
        <f t="shared" si="0"/>
        <v>0.945</v>
      </c>
      <c r="E36" s="21" t="s">
        <v>7</v>
      </c>
      <c r="F36" s="22" t="s">
        <v>74</v>
      </c>
    </row>
    <row r="37" spans="1:6" ht="27.75" customHeight="1">
      <c r="A37" s="23" t="s">
        <v>37</v>
      </c>
      <c r="B37" s="19">
        <v>180</v>
      </c>
      <c r="C37" s="24">
        <v>179.81</v>
      </c>
      <c r="D37" s="20">
        <f t="shared" si="0"/>
        <v>0.999</v>
      </c>
      <c r="E37" s="21" t="s">
        <v>7</v>
      </c>
      <c r="F37" s="22" t="s">
        <v>74</v>
      </c>
    </row>
    <row r="38" spans="1:6" ht="27.75" customHeight="1">
      <c r="A38" s="23" t="s">
        <v>38</v>
      </c>
      <c r="B38" s="19">
        <v>210</v>
      </c>
      <c r="C38" s="24">
        <v>209.51</v>
      </c>
      <c r="D38" s="20">
        <f t="shared" si="0"/>
        <v>0.998</v>
      </c>
      <c r="E38" s="21" t="s">
        <v>7</v>
      </c>
      <c r="F38" s="22" t="s">
        <v>75</v>
      </c>
    </row>
    <row r="39" spans="1:6" ht="27.75" customHeight="1">
      <c r="A39" s="23" t="s">
        <v>39</v>
      </c>
      <c r="B39" s="19">
        <v>73.46</v>
      </c>
      <c r="C39" s="24">
        <v>55.16</v>
      </c>
      <c r="D39" s="20">
        <f t="shared" si="0"/>
        <v>0.751</v>
      </c>
      <c r="E39" s="21" t="s">
        <v>7</v>
      </c>
      <c r="F39" s="22" t="s">
        <v>75</v>
      </c>
    </row>
    <row r="40" spans="1:6" ht="27.75" customHeight="1">
      <c r="A40" s="23" t="s">
        <v>40</v>
      </c>
      <c r="B40" s="19">
        <v>62</v>
      </c>
      <c r="C40" s="24">
        <v>58.86</v>
      </c>
      <c r="D40" s="20">
        <f t="shared" si="0"/>
        <v>0.949</v>
      </c>
      <c r="E40" s="21" t="s">
        <v>7</v>
      </c>
      <c r="F40" s="22" t="s">
        <v>75</v>
      </c>
    </row>
    <row r="41" spans="1:6" ht="27.75" customHeight="1">
      <c r="A41" s="41" t="s">
        <v>41</v>
      </c>
      <c r="B41" s="42">
        <v>261</v>
      </c>
      <c r="C41" s="43">
        <v>60.07</v>
      </c>
      <c r="D41" s="44">
        <f t="shared" si="0"/>
        <v>0.23</v>
      </c>
      <c r="E41" s="45"/>
      <c r="F41" s="38"/>
    </row>
    <row r="42" spans="1:6" ht="27.75" customHeight="1">
      <c r="A42" s="25" t="s">
        <v>42</v>
      </c>
      <c r="B42" s="19">
        <v>261</v>
      </c>
      <c r="C42" s="24">
        <v>60.07</v>
      </c>
      <c r="D42" s="20">
        <f t="shared" si="0"/>
        <v>0.23</v>
      </c>
      <c r="E42" s="21" t="s">
        <v>5</v>
      </c>
      <c r="F42" s="22"/>
    </row>
    <row r="43" spans="1:6" ht="24.75" customHeight="1">
      <c r="A43" s="41" t="s">
        <v>108</v>
      </c>
      <c r="B43" s="34">
        <v>20741.07</v>
      </c>
      <c r="C43" s="35">
        <f>C44+C51+C57+C61+C69</f>
        <v>20570</v>
      </c>
      <c r="D43" s="36">
        <f t="shared" si="0"/>
        <v>0.992</v>
      </c>
      <c r="E43" s="37"/>
      <c r="F43" s="45"/>
    </row>
    <row r="44" spans="1:6" ht="24.75" customHeight="1">
      <c r="A44" s="33" t="s">
        <v>78</v>
      </c>
      <c r="B44" s="34">
        <v>196</v>
      </c>
      <c r="C44" s="35">
        <f>C45+C48</f>
        <v>180.84</v>
      </c>
      <c r="D44" s="36">
        <f t="shared" si="0"/>
        <v>0.923</v>
      </c>
      <c r="E44" s="37"/>
      <c r="F44" s="45"/>
    </row>
    <row r="45" spans="1:6" ht="24.75" customHeight="1">
      <c r="A45" s="33" t="s">
        <v>79</v>
      </c>
      <c r="B45" s="34">
        <v>16</v>
      </c>
      <c r="C45" s="35">
        <f>C46+C47</f>
        <v>6.19</v>
      </c>
      <c r="D45" s="36">
        <f t="shared" si="0"/>
        <v>0.387</v>
      </c>
      <c r="E45" s="37"/>
      <c r="F45" s="45"/>
    </row>
    <row r="46" spans="1:6" ht="24.75" customHeight="1">
      <c r="A46" s="30" t="s">
        <v>80</v>
      </c>
      <c r="B46" s="26">
        <v>1</v>
      </c>
      <c r="C46" s="27">
        <v>1</v>
      </c>
      <c r="D46" s="28">
        <f t="shared" si="0"/>
        <v>1</v>
      </c>
      <c r="E46" s="25" t="s">
        <v>5</v>
      </c>
      <c r="F46" s="21"/>
    </row>
    <row r="47" spans="1:6" ht="24.75" customHeight="1">
      <c r="A47" s="30" t="s">
        <v>81</v>
      </c>
      <c r="B47" s="26">
        <v>15</v>
      </c>
      <c r="C47" s="27">
        <v>5.19</v>
      </c>
      <c r="D47" s="28">
        <f t="shared" si="0"/>
        <v>0.346</v>
      </c>
      <c r="E47" s="25" t="s">
        <v>5</v>
      </c>
      <c r="F47" s="21"/>
    </row>
    <row r="48" spans="1:6" ht="24.75" customHeight="1">
      <c r="A48" s="41" t="s">
        <v>82</v>
      </c>
      <c r="B48" s="34">
        <v>180</v>
      </c>
      <c r="C48" s="35">
        <f>C49+C50</f>
        <v>174.65</v>
      </c>
      <c r="D48" s="36">
        <f t="shared" si="0"/>
        <v>0.97</v>
      </c>
      <c r="E48" s="37"/>
      <c r="F48" s="45"/>
    </row>
    <row r="49" spans="1:6" ht="24.75" customHeight="1">
      <c r="A49" s="25" t="s">
        <v>83</v>
      </c>
      <c r="B49" s="26">
        <v>80</v>
      </c>
      <c r="C49" s="27">
        <v>79.81</v>
      </c>
      <c r="D49" s="28">
        <f t="shared" si="0"/>
        <v>0.998</v>
      </c>
      <c r="E49" s="25" t="s">
        <v>7</v>
      </c>
      <c r="F49" s="22" t="s">
        <v>74</v>
      </c>
    </row>
    <row r="50" spans="1:6" ht="24.75" customHeight="1">
      <c r="A50" s="25" t="s">
        <v>84</v>
      </c>
      <c r="B50" s="26">
        <v>100</v>
      </c>
      <c r="C50" s="27">
        <v>94.84</v>
      </c>
      <c r="D50" s="28">
        <f t="shared" si="0"/>
        <v>0.948</v>
      </c>
      <c r="E50" s="25" t="s">
        <v>7</v>
      </c>
      <c r="F50" s="22" t="s">
        <v>74</v>
      </c>
    </row>
    <row r="51" spans="1:6" ht="24.75" customHeight="1">
      <c r="A51" s="33" t="s">
        <v>85</v>
      </c>
      <c r="B51" s="34">
        <v>8015</v>
      </c>
      <c r="C51" s="35">
        <f>C52+C54</f>
        <v>8011.04</v>
      </c>
      <c r="D51" s="36">
        <f t="shared" si="0"/>
        <v>1</v>
      </c>
      <c r="E51" s="37"/>
      <c r="F51" s="45"/>
    </row>
    <row r="52" spans="1:6" ht="24.75" customHeight="1">
      <c r="A52" s="33" t="s">
        <v>79</v>
      </c>
      <c r="B52" s="34">
        <v>3.04</v>
      </c>
      <c r="C52" s="35">
        <f>C53</f>
        <v>3</v>
      </c>
      <c r="D52" s="36">
        <f t="shared" si="0"/>
        <v>0.987</v>
      </c>
      <c r="E52" s="37"/>
      <c r="F52" s="45"/>
    </row>
    <row r="53" spans="1:6" ht="24.75" customHeight="1">
      <c r="A53" s="29" t="s">
        <v>86</v>
      </c>
      <c r="B53" s="26">
        <v>3.04</v>
      </c>
      <c r="C53" s="27">
        <v>3</v>
      </c>
      <c r="D53" s="28">
        <f t="shared" si="0"/>
        <v>0.987</v>
      </c>
      <c r="E53" s="25" t="s">
        <v>5</v>
      </c>
      <c r="F53" s="21"/>
    </row>
    <row r="54" spans="1:6" ht="24.75" customHeight="1">
      <c r="A54" s="33" t="s">
        <v>82</v>
      </c>
      <c r="B54" s="34">
        <v>8011.96</v>
      </c>
      <c r="C54" s="35">
        <f>C55+C56</f>
        <v>8008.04</v>
      </c>
      <c r="D54" s="36">
        <f t="shared" si="0"/>
        <v>1</v>
      </c>
      <c r="E54" s="37"/>
      <c r="F54" s="38"/>
    </row>
    <row r="55" spans="1:6" ht="24.75" customHeight="1">
      <c r="A55" s="25" t="s">
        <v>87</v>
      </c>
      <c r="B55" s="26">
        <v>11.96</v>
      </c>
      <c r="C55" s="27">
        <v>8.04</v>
      </c>
      <c r="D55" s="28">
        <f t="shared" si="0"/>
        <v>0.672</v>
      </c>
      <c r="E55" s="25" t="s">
        <v>5</v>
      </c>
      <c r="F55" s="21"/>
    </row>
    <row r="56" spans="1:6" ht="24.75" customHeight="1">
      <c r="A56" s="25" t="s">
        <v>88</v>
      </c>
      <c r="B56" s="26">
        <v>8000</v>
      </c>
      <c r="C56" s="27">
        <v>8000</v>
      </c>
      <c r="D56" s="28">
        <f t="shared" si="0"/>
        <v>1</v>
      </c>
      <c r="E56" s="25" t="s">
        <v>18</v>
      </c>
      <c r="F56" s="21" t="s">
        <v>109</v>
      </c>
    </row>
    <row r="57" spans="1:6" ht="24.75" customHeight="1">
      <c r="A57" s="39" t="s">
        <v>89</v>
      </c>
      <c r="B57" s="34">
        <v>65.27</v>
      </c>
      <c r="C57" s="35">
        <f>C58+C59+C60</f>
        <v>63.77</v>
      </c>
      <c r="D57" s="36">
        <f t="shared" si="0"/>
        <v>0.977</v>
      </c>
      <c r="E57" s="37"/>
      <c r="F57" s="45"/>
    </row>
    <row r="58" spans="1:6" ht="24.75" customHeight="1">
      <c r="A58" s="31" t="s">
        <v>90</v>
      </c>
      <c r="B58" s="26">
        <v>50.37</v>
      </c>
      <c r="C58" s="27">
        <v>50.37</v>
      </c>
      <c r="D58" s="28">
        <f t="shared" si="0"/>
        <v>1</v>
      </c>
      <c r="E58" s="25" t="s">
        <v>7</v>
      </c>
      <c r="F58" s="22" t="s">
        <v>74</v>
      </c>
    </row>
    <row r="59" spans="1:6" ht="24.75" customHeight="1">
      <c r="A59" s="31" t="s">
        <v>91</v>
      </c>
      <c r="B59" s="26">
        <v>14.63</v>
      </c>
      <c r="C59" s="27">
        <v>13.13</v>
      </c>
      <c r="D59" s="28">
        <f t="shared" si="0"/>
        <v>0.897</v>
      </c>
      <c r="E59" s="25" t="s">
        <v>5</v>
      </c>
      <c r="F59" s="21"/>
    </row>
    <row r="60" spans="1:6" ht="24.75" customHeight="1">
      <c r="A60" s="31" t="s">
        <v>92</v>
      </c>
      <c r="B60" s="26">
        <v>0.27</v>
      </c>
      <c r="C60" s="27">
        <v>0.27</v>
      </c>
      <c r="D60" s="28">
        <f t="shared" si="0"/>
        <v>1</v>
      </c>
      <c r="E60" s="25" t="s">
        <v>5</v>
      </c>
      <c r="F60" s="21"/>
    </row>
    <row r="61" spans="1:6" ht="24.75" customHeight="1">
      <c r="A61" s="33" t="s">
        <v>93</v>
      </c>
      <c r="B61" s="34">
        <v>11314.8</v>
      </c>
      <c r="C61" s="35">
        <f>C62+C65</f>
        <v>11250.13</v>
      </c>
      <c r="D61" s="36">
        <f t="shared" si="0"/>
        <v>0.994</v>
      </c>
      <c r="E61" s="37"/>
      <c r="F61" s="45"/>
    </row>
    <row r="62" spans="1:6" ht="24.75" customHeight="1">
      <c r="A62" s="33" t="s">
        <v>79</v>
      </c>
      <c r="B62" s="34">
        <v>38.45</v>
      </c>
      <c r="C62" s="35">
        <f>C63+C64</f>
        <v>29.12</v>
      </c>
      <c r="D62" s="36">
        <f t="shared" si="0"/>
        <v>0.757</v>
      </c>
      <c r="E62" s="37"/>
      <c r="F62" s="45"/>
    </row>
    <row r="63" spans="1:6" ht="24.75" customHeight="1">
      <c r="A63" s="31" t="s">
        <v>80</v>
      </c>
      <c r="B63" s="26">
        <v>0.45</v>
      </c>
      <c r="C63" s="27">
        <v>0.39</v>
      </c>
      <c r="D63" s="28">
        <f t="shared" si="0"/>
        <v>0.867</v>
      </c>
      <c r="E63" s="25" t="s">
        <v>5</v>
      </c>
      <c r="F63" s="21"/>
    </row>
    <row r="64" spans="1:6" ht="24.75" customHeight="1">
      <c r="A64" s="31" t="s">
        <v>94</v>
      </c>
      <c r="B64" s="26">
        <v>38</v>
      </c>
      <c r="C64" s="27">
        <v>28.73</v>
      </c>
      <c r="D64" s="28">
        <f t="shared" si="0"/>
        <v>0.756</v>
      </c>
      <c r="E64" s="25" t="s">
        <v>7</v>
      </c>
      <c r="F64" s="22" t="s">
        <v>75</v>
      </c>
    </row>
    <row r="65" spans="1:6" ht="24.75" customHeight="1">
      <c r="A65" s="37" t="s">
        <v>82</v>
      </c>
      <c r="B65" s="34">
        <v>11276.35</v>
      </c>
      <c r="C65" s="34">
        <f>C66+C67+C68</f>
        <v>11221.01</v>
      </c>
      <c r="D65" s="36">
        <f t="shared" si="0"/>
        <v>0.995</v>
      </c>
      <c r="E65" s="37"/>
      <c r="F65" s="45"/>
    </row>
    <row r="66" spans="1:6" ht="24.75" customHeight="1">
      <c r="A66" s="29" t="s">
        <v>95</v>
      </c>
      <c r="B66" s="26">
        <v>8826.35</v>
      </c>
      <c r="C66" s="27">
        <v>8820.71</v>
      </c>
      <c r="D66" s="28">
        <f t="shared" si="0"/>
        <v>0.999</v>
      </c>
      <c r="E66" s="25" t="s">
        <v>18</v>
      </c>
      <c r="F66" s="22" t="s">
        <v>75</v>
      </c>
    </row>
    <row r="67" spans="1:6" ht="24.75" customHeight="1">
      <c r="A67" s="29" t="s">
        <v>96</v>
      </c>
      <c r="B67" s="26">
        <v>50</v>
      </c>
      <c r="C67" s="27">
        <v>0.3</v>
      </c>
      <c r="D67" s="28">
        <f t="shared" si="0"/>
        <v>0.006</v>
      </c>
      <c r="E67" s="25" t="s">
        <v>7</v>
      </c>
      <c r="F67" s="22" t="s">
        <v>77</v>
      </c>
    </row>
    <row r="68" spans="1:6" ht="24.75" customHeight="1">
      <c r="A68" s="29" t="s">
        <v>97</v>
      </c>
      <c r="B68" s="26">
        <v>2400</v>
      </c>
      <c r="C68" s="27">
        <v>2400</v>
      </c>
      <c r="D68" s="28">
        <f t="shared" si="0"/>
        <v>1</v>
      </c>
      <c r="E68" s="25" t="s">
        <v>13</v>
      </c>
      <c r="F68" s="21"/>
    </row>
    <row r="69" spans="1:6" ht="24.75" customHeight="1">
      <c r="A69" s="39" t="s">
        <v>98</v>
      </c>
      <c r="B69" s="34">
        <v>1150</v>
      </c>
      <c r="C69" s="35">
        <f>C70+C75</f>
        <v>1064.22</v>
      </c>
      <c r="D69" s="36">
        <f aca="true" t="shared" si="1" ref="D69:D79">C69/B69*100%</f>
        <v>0.925</v>
      </c>
      <c r="E69" s="37"/>
      <c r="F69" s="45"/>
    </row>
    <row r="70" spans="1:6" ht="24.75" customHeight="1">
      <c r="A70" s="40" t="s">
        <v>79</v>
      </c>
      <c r="B70" s="34">
        <v>89</v>
      </c>
      <c r="C70" s="35">
        <f>C71+C72+C73+C74</f>
        <v>88.29</v>
      </c>
      <c r="D70" s="36">
        <f t="shared" si="1"/>
        <v>0.992</v>
      </c>
      <c r="E70" s="37"/>
      <c r="F70" s="45"/>
    </row>
    <row r="71" spans="1:6" ht="24.75" customHeight="1">
      <c r="A71" s="31" t="s">
        <v>99</v>
      </c>
      <c r="B71" s="26">
        <v>28</v>
      </c>
      <c r="C71" s="27">
        <v>28</v>
      </c>
      <c r="D71" s="28">
        <f t="shared" si="1"/>
        <v>1</v>
      </c>
      <c r="E71" s="25" t="s">
        <v>7</v>
      </c>
      <c r="F71" s="22" t="s">
        <v>74</v>
      </c>
    </row>
    <row r="72" spans="1:6" ht="24.75" customHeight="1">
      <c r="A72" s="31" t="s">
        <v>100</v>
      </c>
      <c r="B72" s="26">
        <v>34.5</v>
      </c>
      <c r="C72" s="27">
        <v>33.89</v>
      </c>
      <c r="D72" s="28">
        <f t="shared" si="1"/>
        <v>0.982</v>
      </c>
      <c r="E72" s="25" t="s">
        <v>13</v>
      </c>
      <c r="F72" s="21"/>
    </row>
    <row r="73" spans="1:6" ht="24.75" customHeight="1">
      <c r="A73" s="31" t="s">
        <v>101</v>
      </c>
      <c r="B73" s="26">
        <v>20</v>
      </c>
      <c r="C73" s="27">
        <v>20</v>
      </c>
      <c r="D73" s="28">
        <f t="shared" si="1"/>
        <v>1</v>
      </c>
      <c r="E73" s="25" t="s">
        <v>7</v>
      </c>
      <c r="F73" s="22" t="s">
        <v>74</v>
      </c>
    </row>
    <row r="74" spans="1:6" ht="24.75" customHeight="1">
      <c r="A74" s="31" t="s">
        <v>102</v>
      </c>
      <c r="B74" s="26">
        <v>6.5</v>
      </c>
      <c r="C74" s="27">
        <v>6.4</v>
      </c>
      <c r="D74" s="28">
        <f t="shared" si="1"/>
        <v>0.985</v>
      </c>
      <c r="E74" s="25" t="s">
        <v>5</v>
      </c>
      <c r="F74" s="21"/>
    </row>
    <row r="75" spans="1:6" ht="24.75" customHeight="1">
      <c r="A75" s="40" t="s">
        <v>82</v>
      </c>
      <c r="B75" s="34">
        <v>1061</v>
      </c>
      <c r="C75" s="35">
        <f>C76+C77+C78+C79</f>
        <v>975.93</v>
      </c>
      <c r="D75" s="36">
        <f t="shared" si="1"/>
        <v>0.92</v>
      </c>
      <c r="E75" s="37"/>
      <c r="F75" s="45"/>
    </row>
    <row r="76" spans="1:6" ht="24.75" customHeight="1">
      <c r="A76" s="31" t="s">
        <v>103</v>
      </c>
      <c r="B76" s="26">
        <v>170</v>
      </c>
      <c r="C76" s="27">
        <v>117.41</v>
      </c>
      <c r="D76" s="28">
        <f t="shared" si="1"/>
        <v>0.691</v>
      </c>
      <c r="E76" s="32" t="s">
        <v>104</v>
      </c>
      <c r="F76" s="46"/>
    </row>
    <row r="77" spans="1:6" ht="24.75" customHeight="1">
      <c r="A77" s="31" t="s">
        <v>105</v>
      </c>
      <c r="B77" s="26">
        <v>18</v>
      </c>
      <c r="C77" s="27">
        <v>17.64</v>
      </c>
      <c r="D77" s="28">
        <f t="shared" si="1"/>
        <v>0.98</v>
      </c>
      <c r="E77" s="25" t="s">
        <v>5</v>
      </c>
      <c r="F77" s="21"/>
    </row>
    <row r="78" spans="1:6" ht="24.75" customHeight="1">
      <c r="A78" s="31" t="s">
        <v>106</v>
      </c>
      <c r="B78" s="26">
        <v>173</v>
      </c>
      <c r="C78" s="27">
        <v>172.18</v>
      </c>
      <c r="D78" s="28">
        <f t="shared" si="1"/>
        <v>0.995</v>
      </c>
      <c r="E78" s="25" t="s">
        <v>7</v>
      </c>
      <c r="F78" s="22" t="s">
        <v>74</v>
      </c>
    </row>
    <row r="79" spans="1:6" ht="24.75" customHeight="1">
      <c r="A79" s="31" t="s">
        <v>107</v>
      </c>
      <c r="B79" s="26">
        <v>700</v>
      </c>
      <c r="C79" s="27">
        <v>668.7</v>
      </c>
      <c r="D79" s="28">
        <f t="shared" si="1"/>
        <v>0.955</v>
      </c>
      <c r="E79" s="32" t="s">
        <v>104</v>
      </c>
      <c r="F79" s="46"/>
    </row>
  </sheetData>
  <sheetProtection/>
  <autoFilter ref="A3:F79"/>
  <mergeCells count="2">
    <mergeCell ref="B2:D2"/>
    <mergeCell ref="A1:F1"/>
  </mergeCells>
  <printOptions horizontalCentered="1"/>
  <pageMargins left="0.3937007874015748" right="0.3937007874015748" top="0.7874015748031497" bottom="0.5905511811023623" header="0.6692913385826772" footer="0.5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Zeros="0" zoomScalePageLayoutView="0" workbookViewId="0" topLeftCell="A1">
      <selection activeCell="L10" sqref="L10"/>
    </sheetView>
  </sheetViews>
  <sheetFormatPr defaultColWidth="9.00390625" defaultRowHeight="14.25"/>
  <cols>
    <col min="1" max="1" width="13.75390625" style="0" customWidth="1"/>
    <col min="2" max="2" width="7.875" style="0" customWidth="1"/>
    <col min="4" max="4" width="7.25390625" style="0" customWidth="1"/>
    <col min="5" max="5" width="7.375" style="0" customWidth="1"/>
    <col min="6" max="7" width="6.875" style="0" customWidth="1"/>
    <col min="8" max="8" width="7.625" style="0" customWidth="1"/>
    <col min="9" max="9" width="8.25390625" style="0" customWidth="1"/>
    <col min="10" max="11" width="6.375" style="0" customWidth="1"/>
    <col min="12" max="12" width="7.875" style="0" customWidth="1"/>
    <col min="13" max="13" width="7.625" style="0" customWidth="1"/>
    <col min="14" max="15" width="6.625" style="0" customWidth="1"/>
    <col min="16" max="16" width="7.00390625" style="0" customWidth="1"/>
    <col min="17" max="17" width="7.625" style="0" customWidth="1"/>
    <col min="18" max="18" width="7.00390625" style="0" customWidth="1"/>
    <col min="19" max="19" width="7.875" style="0" customWidth="1"/>
    <col min="20" max="20" width="8.375" style="0" customWidth="1"/>
    <col min="21" max="21" width="9.875" style="0" customWidth="1"/>
  </cols>
  <sheetData>
    <row r="1" spans="1:21" ht="14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 customHeight="1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7.25" customHeight="1">
      <c r="A3" s="50" t="s">
        <v>0</v>
      </c>
      <c r="B3" s="50"/>
      <c r="C3" s="50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45</v>
      </c>
    </row>
    <row r="4" spans="1:21" ht="28.5" customHeight="1">
      <c r="A4" s="51" t="s">
        <v>46</v>
      </c>
      <c r="B4" s="51" t="s">
        <v>47</v>
      </c>
      <c r="C4" s="51"/>
      <c r="D4" s="51"/>
      <c r="E4" s="51"/>
      <c r="F4" s="51" t="s">
        <v>48</v>
      </c>
      <c r="G4" s="51"/>
      <c r="H4" s="51"/>
      <c r="I4" s="51"/>
      <c r="J4" s="51"/>
      <c r="K4" s="51"/>
      <c r="L4" s="51" t="s">
        <v>49</v>
      </c>
      <c r="M4" s="51"/>
      <c r="N4" s="51"/>
      <c r="O4" s="51"/>
      <c r="P4" s="51" t="s">
        <v>50</v>
      </c>
      <c r="Q4" s="51"/>
      <c r="R4" s="51"/>
      <c r="S4" s="51"/>
      <c r="T4" s="51"/>
      <c r="U4" s="51" t="s">
        <v>51</v>
      </c>
    </row>
    <row r="5" spans="1:21" ht="14.25" customHeight="1">
      <c r="A5" s="51"/>
      <c r="B5" s="51" t="s">
        <v>52</v>
      </c>
      <c r="C5" s="51" t="s">
        <v>53</v>
      </c>
      <c r="D5" s="51" t="s">
        <v>54</v>
      </c>
      <c r="E5" s="51" t="s">
        <v>55</v>
      </c>
      <c r="F5" s="51" t="s">
        <v>52</v>
      </c>
      <c r="G5" s="51" t="s">
        <v>53</v>
      </c>
      <c r="H5" s="52" t="s">
        <v>54</v>
      </c>
      <c r="I5" s="51" t="s">
        <v>55</v>
      </c>
      <c r="J5" s="51" t="s">
        <v>56</v>
      </c>
      <c r="K5" s="51" t="s">
        <v>57</v>
      </c>
      <c r="L5" s="51" t="s">
        <v>52</v>
      </c>
      <c r="M5" s="51" t="s">
        <v>53</v>
      </c>
      <c r="N5" s="51" t="s">
        <v>54</v>
      </c>
      <c r="O5" s="51" t="s">
        <v>55</v>
      </c>
      <c r="P5" s="51" t="s">
        <v>52</v>
      </c>
      <c r="Q5" s="51" t="s">
        <v>58</v>
      </c>
      <c r="R5" s="51" t="s">
        <v>54</v>
      </c>
      <c r="S5" s="51" t="s">
        <v>55</v>
      </c>
      <c r="T5" s="51" t="s">
        <v>59</v>
      </c>
      <c r="U5" s="51"/>
    </row>
    <row r="6" spans="1:21" ht="62.25" customHeight="1">
      <c r="A6" s="51"/>
      <c r="B6" s="51"/>
      <c r="C6" s="51"/>
      <c r="D6" s="51"/>
      <c r="E6" s="51"/>
      <c r="F6" s="51"/>
      <c r="G6" s="51"/>
      <c r="H6" s="5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45" customHeight="1">
      <c r="A7" s="5" t="s">
        <v>60</v>
      </c>
      <c r="B7" s="6">
        <f>SUM(B8:B13)</f>
        <v>58</v>
      </c>
      <c r="C7" s="6">
        <f>SUM(C8:C13)</f>
        <v>30.2</v>
      </c>
      <c r="D7" s="7">
        <f>C7/B7</f>
        <v>0.521</v>
      </c>
      <c r="E7" s="6">
        <f aca="true" t="shared" si="0" ref="E7:K7">SUM(E8:E13)</f>
        <v>56.26</v>
      </c>
      <c r="F7" s="6">
        <f t="shared" si="0"/>
        <v>47.43</v>
      </c>
      <c r="G7" s="6">
        <f t="shared" si="0"/>
        <v>33.65</v>
      </c>
      <c r="H7" s="7">
        <f>G7/F7</f>
        <v>0.709</v>
      </c>
      <c r="I7" s="6">
        <f t="shared" si="0"/>
        <v>51.598</v>
      </c>
      <c r="J7" s="6">
        <f t="shared" si="0"/>
        <v>8</v>
      </c>
      <c r="K7" s="6">
        <f t="shared" si="0"/>
        <v>8</v>
      </c>
      <c r="L7" s="6"/>
      <c r="M7" s="6"/>
      <c r="N7" s="7"/>
      <c r="O7" s="6"/>
      <c r="P7" s="6">
        <f>L7+F7+B7</f>
        <v>105.43</v>
      </c>
      <c r="Q7" s="6">
        <f>SUM(Q8:Q13)</f>
        <v>63.85</v>
      </c>
      <c r="R7" s="7">
        <f>Q7/P7</f>
        <v>0.606</v>
      </c>
      <c r="S7" s="12">
        <f aca="true" t="shared" si="1" ref="S7:S13">E7+O7+I7</f>
        <v>107.86</v>
      </c>
      <c r="T7" s="7">
        <f>S7/P7-1</f>
        <v>0.023</v>
      </c>
      <c r="U7" s="6"/>
    </row>
    <row r="8" spans="1:21" ht="45" customHeight="1">
      <c r="A8" s="8" t="s">
        <v>61</v>
      </c>
      <c r="B8" s="6">
        <v>45</v>
      </c>
      <c r="C8" s="6">
        <v>24.25</v>
      </c>
      <c r="D8" s="7">
        <f aca="true" t="shared" si="2" ref="D8:D13">C8/B8</f>
        <v>0.539</v>
      </c>
      <c r="E8" s="6">
        <v>43.65</v>
      </c>
      <c r="F8" s="6">
        <v>17.41</v>
      </c>
      <c r="G8" s="6">
        <v>16.94</v>
      </c>
      <c r="H8" s="7">
        <f aca="true" t="shared" si="3" ref="H8:H13">G8/F8</f>
        <v>0.973</v>
      </c>
      <c r="I8" s="6">
        <v>22.55</v>
      </c>
      <c r="J8" s="6"/>
      <c r="K8" s="6"/>
      <c r="L8" s="6"/>
      <c r="M8" s="6"/>
      <c r="N8" s="7"/>
      <c r="O8" s="6"/>
      <c r="P8" s="6">
        <f aca="true" t="shared" si="4" ref="P8:P13">L8+F8+B8</f>
        <v>62.41</v>
      </c>
      <c r="Q8" s="6">
        <f aca="true" t="shared" si="5" ref="Q8:Q13">M8+G8+C8</f>
        <v>41.19</v>
      </c>
      <c r="R8" s="7">
        <f>Q8/P8</f>
        <v>0.66</v>
      </c>
      <c r="S8" s="12">
        <f t="shared" si="1"/>
        <v>66.2</v>
      </c>
      <c r="T8" s="7">
        <f>S8/P8-1</f>
        <v>0.061</v>
      </c>
      <c r="U8" s="6" t="s">
        <v>62</v>
      </c>
    </row>
    <row r="9" spans="1:21" ht="45" customHeight="1">
      <c r="A9" s="9" t="s">
        <v>63</v>
      </c>
      <c r="B9" s="6">
        <v>3</v>
      </c>
      <c r="C9" s="6">
        <v>1.91</v>
      </c>
      <c r="D9" s="7">
        <f t="shared" si="2"/>
        <v>0.637</v>
      </c>
      <c r="E9" s="6">
        <v>2.91</v>
      </c>
      <c r="F9" s="6">
        <v>18.72</v>
      </c>
      <c r="G9" s="6">
        <v>8.33</v>
      </c>
      <c r="H9" s="7">
        <f t="shared" si="3"/>
        <v>0.445</v>
      </c>
      <c r="I9" s="6">
        <v>18.448</v>
      </c>
      <c r="J9" s="6">
        <v>4</v>
      </c>
      <c r="K9" s="6">
        <v>4</v>
      </c>
      <c r="L9" s="6"/>
      <c r="M9" s="6"/>
      <c r="N9" s="7"/>
      <c r="O9" s="6"/>
      <c r="P9" s="6">
        <f t="shared" si="4"/>
        <v>21.72</v>
      </c>
      <c r="Q9" s="6">
        <f t="shared" si="5"/>
        <v>10.24</v>
      </c>
      <c r="R9" s="7">
        <f>Q9/P9</f>
        <v>0.471</v>
      </c>
      <c r="S9" s="12">
        <f t="shared" si="1"/>
        <v>21.36</v>
      </c>
      <c r="T9" s="7">
        <f>S9/P9-1</f>
        <v>-0.017</v>
      </c>
      <c r="U9" s="6"/>
    </row>
    <row r="10" spans="1:21" ht="45" customHeight="1">
      <c r="A10" s="9" t="s">
        <v>64</v>
      </c>
      <c r="B10" s="6"/>
      <c r="C10" s="6"/>
      <c r="D10" s="7"/>
      <c r="E10" s="6"/>
      <c r="F10" s="6"/>
      <c r="G10" s="6"/>
      <c r="H10" s="7"/>
      <c r="I10" s="6"/>
      <c r="J10" s="6"/>
      <c r="K10" s="6"/>
      <c r="L10" s="6"/>
      <c r="M10" s="6"/>
      <c r="N10" s="7"/>
      <c r="O10" s="6"/>
      <c r="P10" s="6">
        <f t="shared" si="4"/>
        <v>0</v>
      </c>
      <c r="Q10" s="6">
        <f t="shared" si="5"/>
        <v>0</v>
      </c>
      <c r="R10" s="7"/>
      <c r="S10" s="12"/>
      <c r="T10" s="7"/>
      <c r="U10" s="6"/>
    </row>
    <row r="11" spans="1:21" ht="45" customHeight="1">
      <c r="A11" s="9" t="s">
        <v>65</v>
      </c>
      <c r="B11" s="6">
        <v>2</v>
      </c>
      <c r="C11" s="6">
        <v>0.62</v>
      </c>
      <c r="D11" s="7">
        <f t="shared" si="2"/>
        <v>0.31</v>
      </c>
      <c r="E11" s="6">
        <v>1.94</v>
      </c>
      <c r="F11" s="6">
        <v>2.65</v>
      </c>
      <c r="G11" s="6">
        <v>1.71</v>
      </c>
      <c r="H11" s="7">
        <f t="shared" si="3"/>
        <v>0.645</v>
      </c>
      <c r="I11" s="6">
        <v>2.65</v>
      </c>
      <c r="J11" s="6">
        <v>1</v>
      </c>
      <c r="K11" s="6">
        <v>1</v>
      </c>
      <c r="L11" s="6"/>
      <c r="M11" s="6"/>
      <c r="N11" s="7"/>
      <c r="O11" s="6"/>
      <c r="P11" s="6">
        <f t="shared" si="4"/>
        <v>4.65</v>
      </c>
      <c r="Q11" s="6">
        <f t="shared" si="5"/>
        <v>2.33</v>
      </c>
      <c r="R11" s="7">
        <f>Q11/P11</f>
        <v>0.501</v>
      </c>
      <c r="S11" s="12">
        <f t="shared" si="1"/>
        <v>4.59</v>
      </c>
      <c r="T11" s="7">
        <f>S11/P11-1</f>
        <v>-0.013</v>
      </c>
      <c r="U11" s="6"/>
    </row>
    <row r="12" spans="1:21" ht="45" customHeight="1">
      <c r="A12" s="9" t="s">
        <v>66</v>
      </c>
      <c r="B12" s="10">
        <v>3</v>
      </c>
      <c r="C12" s="10">
        <v>0.61</v>
      </c>
      <c r="D12" s="7">
        <f t="shared" si="2"/>
        <v>0.203</v>
      </c>
      <c r="E12" s="10">
        <v>2.91</v>
      </c>
      <c r="F12" s="6">
        <v>3.35</v>
      </c>
      <c r="G12" s="10">
        <v>3.21</v>
      </c>
      <c r="H12" s="7">
        <f t="shared" si="3"/>
        <v>0.958</v>
      </c>
      <c r="I12" s="10">
        <v>2.65</v>
      </c>
      <c r="J12" s="10">
        <v>1</v>
      </c>
      <c r="K12" s="10">
        <v>1</v>
      </c>
      <c r="L12" s="10"/>
      <c r="M12" s="10"/>
      <c r="N12" s="10"/>
      <c r="O12" s="10"/>
      <c r="P12" s="6">
        <f t="shared" si="4"/>
        <v>6.35</v>
      </c>
      <c r="Q12" s="6">
        <f t="shared" si="5"/>
        <v>3.82</v>
      </c>
      <c r="R12" s="7">
        <f>Q12/P12</f>
        <v>0.602</v>
      </c>
      <c r="S12" s="12">
        <f t="shared" si="1"/>
        <v>5.56</v>
      </c>
      <c r="T12" s="7">
        <f>S12/P12-1</f>
        <v>-0.124</v>
      </c>
      <c r="U12" s="13"/>
    </row>
    <row r="13" spans="1:21" ht="45" customHeight="1">
      <c r="A13" s="9" t="s">
        <v>67</v>
      </c>
      <c r="B13" s="10">
        <v>5</v>
      </c>
      <c r="C13" s="10">
        <v>2.81</v>
      </c>
      <c r="D13" s="7">
        <f t="shared" si="2"/>
        <v>0.562</v>
      </c>
      <c r="E13" s="10">
        <v>4.85</v>
      </c>
      <c r="F13" s="6">
        <v>5.3</v>
      </c>
      <c r="G13" s="10">
        <v>3.46</v>
      </c>
      <c r="H13" s="7">
        <f t="shared" si="3"/>
        <v>0.653</v>
      </c>
      <c r="I13" s="10">
        <v>5.3</v>
      </c>
      <c r="J13" s="10">
        <v>2</v>
      </c>
      <c r="K13" s="10">
        <v>2</v>
      </c>
      <c r="L13" s="10"/>
      <c r="M13" s="10"/>
      <c r="N13" s="10"/>
      <c r="O13" s="10"/>
      <c r="P13" s="6">
        <f t="shared" si="4"/>
        <v>10.3</v>
      </c>
      <c r="Q13" s="6">
        <f t="shared" si="5"/>
        <v>6.27</v>
      </c>
      <c r="R13" s="7">
        <f>Q13/P13</f>
        <v>0.609</v>
      </c>
      <c r="S13" s="12">
        <f t="shared" si="1"/>
        <v>10.15</v>
      </c>
      <c r="T13" s="7">
        <f>S13/P13-1</f>
        <v>-0.015</v>
      </c>
      <c r="U13" s="10"/>
    </row>
    <row r="14" spans="1:2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4:19" ht="14.25">
      <c r="D18" s="11"/>
      <c r="H18" s="11"/>
      <c r="N18" s="11"/>
      <c r="R18" s="11"/>
      <c r="S18" s="11"/>
    </row>
    <row r="19" spans="4:19" ht="14.25">
      <c r="D19" s="11"/>
      <c r="H19" s="11"/>
      <c r="N19" s="11"/>
      <c r="R19" s="11"/>
      <c r="S19" s="11"/>
    </row>
    <row r="20" spans="4:19" ht="14.25">
      <c r="D20" s="11"/>
      <c r="H20" s="11"/>
      <c r="N20" s="11"/>
      <c r="R20" s="11"/>
      <c r="S20" s="11"/>
    </row>
    <row r="21" spans="4:19" ht="14.25">
      <c r="D21" s="11"/>
      <c r="H21" s="11"/>
      <c r="N21" s="11"/>
      <c r="R21" s="11"/>
      <c r="S21" s="11"/>
    </row>
    <row r="22" spans="4:19" ht="14.25">
      <c r="D22" s="11"/>
      <c r="H22" s="11"/>
      <c r="N22" s="11"/>
      <c r="R22" s="11"/>
      <c r="S22" s="11"/>
    </row>
    <row r="23" spans="4:19" ht="14.25">
      <c r="D23" s="11"/>
      <c r="H23" s="11"/>
      <c r="N23" s="11"/>
      <c r="R23" s="11"/>
      <c r="S23" s="11"/>
    </row>
    <row r="24" spans="4:19" ht="14.25">
      <c r="D24" s="11"/>
      <c r="H24" s="11"/>
      <c r="N24" s="11"/>
      <c r="R24" s="11"/>
      <c r="S24" s="11"/>
    </row>
    <row r="25" spans="4:19" ht="14.25">
      <c r="D25" s="11"/>
      <c r="H25" s="11"/>
      <c r="N25" s="11"/>
      <c r="R25" s="11"/>
      <c r="S25" s="11"/>
    </row>
    <row r="26" spans="4:19" ht="14.25">
      <c r="D26" s="11"/>
      <c r="H26" s="11"/>
      <c r="N26" s="11"/>
      <c r="R26" s="11"/>
      <c r="S26" s="11"/>
    </row>
    <row r="27" spans="4:19" ht="14.25">
      <c r="D27" s="11"/>
      <c r="H27" s="11"/>
      <c r="N27" s="11"/>
      <c r="R27" s="11"/>
      <c r="S27" s="11"/>
    </row>
    <row r="28" spans="4:19" ht="14.25">
      <c r="D28" s="11"/>
      <c r="H28" s="11"/>
      <c r="N28" s="11"/>
      <c r="R28" s="11"/>
      <c r="S28" s="11"/>
    </row>
    <row r="29" spans="4:19" ht="14.25">
      <c r="D29" s="11"/>
      <c r="H29" s="11"/>
      <c r="N29" s="11"/>
      <c r="R29" s="11"/>
      <c r="S29" s="11"/>
    </row>
    <row r="30" spans="4:8" ht="14.25">
      <c r="D30" s="11"/>
      <c r="H30" s="11"/>
    </row>
  </sheetData>
  <sheetProtection insertColumns="0" deleteColumns="0"/>
  <mergeCells count="27">
    <mergeCell ref="M5:M6"/>
    <mergeCell ref="N5:N6"/>
    <mergeCell ref="O5:O6"/>
    <mergeCell ref="P5:P6"/>
    <mergeCell ref="U4:U6"/>
    <mergeCell ref="Q5:Q6"/>
    <mergeCell ref="R5:R6"/>
    <mergeCell ref="S5:S6"/>
    <mergeCell ref="T5:T6"/>
    <mergeCell ref="E5:E6"/>
    <mergeCell ref="F5:F6"/>
    <mergeCell ref="G5:G6"/>
    <mergeCell ref="H5:H6"/>
    <mergeCell ref="I5:I6"/>
    <mergeCell ref="J5:J6"/>
    <mergeCell ref="K5:K6"/>
    <mergeCell ref="L5:L6"/>
    <mergeCell ref="A2:U2"/>
    <mergeCell ref="A3:C3"/>
    <mergeCell ref="B4:E4"/>
    <mergeCell ref="F4:K4"/>
    <mergeCell ref="L4:O4"/>
    <mergeCell ref="P4:T4"/>
    <mergeCell ref="A4:A6"/>
    <mergeCell ref="B5:B6"/>
    <mergeCell ref="C5:C6"/>
    <mergeCell ref="D5:D6"/>
  </mergeCells>
  <printOptions horizontalCentered="1"/>
  <pageMargins left="0.55" right="0.47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王朝    </cp:lastModifiedBy>
  <cp:lastPrinted>2018-09-19T03:04:45Z</cp:lastPrinted>
  <dcterms:created xsi:type="dcterms:W3CDTF">1996-12-17T01:32:42Z</dcterms:created>
  <dcterms:modified xsi:type="dcterms:W3CDTF">2018-09-25T04:00:10Z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