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00" tabRatio="935" firstSheet="2" activeTab="10"/>
  </bookViews>
  <sheets>
    <sheet name="2017预算执行情况" sheetId="1" r:id="rId1"/>
    <sheet name="收入预算对比表" sheetId="2" r:id="rId2"/>
    <sheet name="2018年支出预算对比表" sheetId="3" r:id="rId3"/>
    <sheet name="2018年收支总表" sheetId="4" r:id="rId4"/>
    <sheet name="拟出让用地" sheetId="5" r:id="rId5"/>
    <sheet name="国有资本经营收入" sheetId="6" r:id="rId6"/>
    <sheet name="2018年支出汇总" sheetId="7" r:id="rId7"/>
    <sheet name="基本支出" sheetId="8" r:id="rId8"/>
    <sheet name="项目支出" sheetId="9" r:id="rId9"/>
    <sheet name="2018年政府采购" sheetId="10" r:id="rId10"/>
    <sheet name="三公及会议、培训费" sheetId="11" r:id="rId11"/>
  </sheets>
  <definedNames>
    <definedName name="_xlnm.Print_Titles" localSheetId="6">'2018年支出汇总'!$1:$5</definedName>
    <definedName name="_xlnm.Print_Titles" localSheetId="7">'基本支出'!$1:$6</definedName>
    <definedName name="_xlnm.Print_Titles" localSheetId="8">'项目支出'!$1:$5</definedName>
  </definedNames>
  <calcPr fullCalcOnLoad="1"/>
</workbook>
</file>

<file path=xl/sharedStrings.xml><?xml version="1.0" encoding="utf-8"?>
<sst xmlns="http://schemas.openxmlformats.org/spreadsheetml/2006/main" count="979" uniqueCount="667">
  <si>
    <t>单位：万元</t>
  </si>
  <si>
    <t>项        目</t>
  </si>
  <si>
    <t>2017年预算数</t>
  </si>
  <si>
    <t>2017年调整后预算数</t>
  </si>
  <si>
    <t>2017年执行数</t>
  </si>
  <si>
    <t>执行率</t>
  </si>
  <si>
    <t>收入合计</t>
  </si>
  <si>
    <t>支出合计</t>
  </si>
  <si>
    <t>一、体制补助（预算内补助）</t>
  </si>
  <si>
    <t>一、一般公共服务</t>
  </si>
  <si>
    <t>二、农村税费改革转移支付补助</t>
  </si>
  <si>
    <t>二、公共安全</t>
  </si>
  <si>
    <t>三、体制结算补助</t>
  </si>
  <si>
    <t>三、教育</t>
  </si>
  <si>
    <t>四、非税收入</t>
  </si>
  <si>
    <t>四、科学技术</t>
  </si>
  <si>
    <t xml:space="preserve">   土地出让金返还</t>
  </si>
  <si>
    <t>五、文化体育与传媒</t>
  </si>
  <si>
    <t xml:space="preserve">   国有资本经营收入</t>
  </si>
  <si>
    <t>六、社会保障和就业</t>
  </si>
  <si>
    <t xml:space="preserve">   国有资源（资产）有偿使用收入</t>
  </si>
  <si>
    <t>七、医疗卫生</t>
  </si>
  <si>
    <t xml:space="preserve">   其他收入</t>
  </si>
  <si>
    <t>八、节能环保</t>
  </si>
  <si>
    <t>五、专项补助收入</t>
  </si>
  <si>
    <t>九、城乡社区事务</t>
  </si>
  <si>
    <t>　  一般预算</t>
  </si>
  <si>
    <t>十、农林水事务</t>
  </si>
  <si>
    <t xml:space="preserve">    基金预算</t>
  </si>
  <si>
    <t>十一、交通运输</t>
  </si>
  <si>
    <t>　　　  其中：城建配套费返还</t>
  </si>
  <si>
    <t>十二、资源勘探电力信息等事务</t>
  </si>
  <si>
    <t>六、各部门拨入经费</t>
  </si>
  <si>
    <t>十三、商业服务业等事务</t>
  </si>
  <si>
    <t xml:space="preserve"> 其中：农村环境综合整治补助</t>
  </si>
  <si>
    <t>十四、住房保障支出</t>
  </si>
  <si>
    <t xml:space="preserve">      计生抚养费返还收入</t>
  </si>
  <si>
    <t>十五、预备费</t>
  </si>
  <si>
    <t xml:space="preserve">      …</t>
  </si>
  <si>
    <t>十六、其他支出</t>
  </si>
  <si>
    <t>单位:万元</t>
  </si>
  <si>
    <t>收         入</t>
  </si>
  <si>
    <t>2018年预算数</t>
  </si>
  <si>
    <t>比2017年增加</t>
  </si>
  <si>
    <t>1、其他人口与计划生育事务支出</t>
  </si>
  <si>
    <t>2、义务兵优待</t>
  </si>
  <si>
    <t>3、其他支出（民兵训练费）</t>
  </si>
  <si>
    <t>1、政府性基金收入－土地出让金返还</t>
  </si>
  <si>
    <t>2、国有资本经营收入－市场投资收益</t>
  </si>
  <si>
    <t>3、国有资源（资产）有偿使用收入－房屋出租及广告场地使用权费</t>
  </si>
  <si>
    <t>4、其他收入</t>
  </si>
  <si>
    <t xml:space="preserve">      环卫费</t>
  </si>
  <si>
    <t xml:space="preserve">      其他</t>
  </si>
  <si>
    <t>五、专项补助</t>
  </si>
  <si>
    <t>1、一般预算</t>
  </si>
  <si>
    <t xml:space="preserve">  其中：三改一拆补助</t>
  </si>
  <si>
    <t xml:space="preserve">       小城镇环境综合整治补助</t>
  </si>
  <si>
    <t xml:space="preserve">       民政定期定量 </t>
  </si>
  <si>
    <t xml:space="preserve">       义务兵优待</t>
  </si>
  <si>
    <t xml:space="preserve">       农村最低生活保障</t>
  </si>
  <si>
    <t xml:space="preserve">       村居主要干部报酬</t>
  </si>
  <si>
    <t xml:space="preserve">       离任村居主要干部报酬</t>
  </si>
  <si>
    <t xml:space="preserve">       村邮、便民服务中心运行补助</t>
  </si>
  <si>
    <t xml:space="preserve">      </t>
  </si>
  <si>
    <t>2、基金预算</t>
  </si>
  <si>
    <t xml:space="preserve">   其中： 政府性基金收入－城建配套费返还</t>
  </si>
  <si>
    <t>合       计</t>
  </si>
  <si>
    <t>六、上年结余（净结余）</t>
  </si>
  <si>
    <t xml:space="preserve">  其中：一般预算结余</t>
  </si>
  <si>
    <t xml:space="preserve">       基金预算结余</t>
  </si>
  <si>
    <t>七、各部门拨入经费</t>
  </si>
  <si>
    <t>总     计</t>
  </si>
  <si>
    <t>2018年预算占比</t>
  </si>
  <si>
    <t>预算支出合计</t>
  </si>
  <si>
    <t>一、一般公共服务支出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</si>
  <si>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</si>
  <si>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</si>
  <si>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</si>
  <si>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</si>
  <si>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</si>
  <si>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</si>
  <si>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 xml:space="preserve">     其中：新型农村合作医疗支出</t>
  </si>
  <si>
    <t>八、节能环保支出</t>
  </si>
  <si>
    <t>九、城乡社区支出</t>
  </si>
  <si>
    <t xml:space="preserve">     其中：城乡社区环境卫生</t>
  </si>
  <si>
    <t xml:space="preserve">           城市建设支出</t>
  </si>
  <si>
    <t>十、农林水支出</t>
  </si>
  <si>
    <t xml:space="preserve">    其中：五水共治支出</t>
  </si>
  <si>
    <t>十一、交通运输支出</t>
  </si>
  <si>
    <t>十二、资源勘探信息等支出</t>
  </si>
  <si>
    <t>十三、商业服务业等支出</t>
  </si>
  <si>
    <t>收入预算项目</t>
  </si>
  <si>
    <t>金 额</t>
  </si>
  <si>
    <t>支出预算项目</t>
  </si>
  <si>
    <t>金    额</t>
  </si>
  <si>
    <t>一、体制补助</t>
  </si>
  <si>
    <t>201一般公共服务支出</t>
  </si>
  <si>
    <t>204公共安全支出</t>
  </si>
  <si>
    <t>205教育事业支出</t>
  </si>
  <si>
    <t>206科学技术支出</t>
  </si>
  <si>
    <t>207文化体育与传媒支出</t>
  </si>
  <si>
    <t>208社会保障和就业支出</t>
  </si>
  <si>
    <t>3、国有资源（资产）有偿使用收入</t>
  </si>
  <si>
    <t>210医疗卫生与计划生育支出</t>
  </si>
  <si>
    <t>4、其他收入（环卫费等）</t>
  </si>
  <si>
    <t>211节能环保支出</t>
  </si>
  <si>
    <t>212城乡社区支出</t>
  </si>
  <si>
    <t>213农林水支出</t>
  </si>
  <si>
    <t>214交通运输支出</t>
  </si>
  <si>
    <t>215资源勘探信息等支出</t>
  </si>
  <si>
    <t>216商品服务业等支出</t>
  </si>
  <si>
    <t>221住房保障支出</t>
  </si>
  <si>
    <t>227预备费</t>
  </si>
  <si>
    <t>收入预算合计</t>
  </si>
  <si>
    <t>支出预算合计</t>
  </si>
  <si>
    <t>上年结余</t>
  </si>
  <si>
    <t>年终结余</t>
  </si>
  <si>
    <t>总   计</t>
  </si>
  <si>
    <t>序号</t>
  </si>
  <si>
    <t>地块位置</t>
  </si>
  <si>
    <t>项目名称</t>
  </si>
  <si>
    <t>面积</t>
  </si>
  <si>
    <t>用途</t>
  </si>
  <si>
    <t>项目审批情况</t>
  </si>
  <si>
    <t>预估地价</t>
  </si>
  <si>
    <t>返还成本及出让金净收益</t>
  </si>
  <si>
    <t>备注</t>
  </si>
  <si>
    <t>合计</t>
  </si>
  <si>
    <t>预估年收入</t>
  </si>
  <si>
    <t>项目及科目名称</t>
  </si>
  <si>
    <t>人数</t>
  </si>
  <si>
    <t>基本支出全年预算</t>
  </si>
  <si>
    <t>项目支出总投资预算</t>
  </si>
  <si>
    <t>全年预算支出合计</t>
  </si>
  <si>
    <t>财政供养</t>
  </si>
  <si>
    <t>自聘</t>
  </si>
  <si>
    <t>以前年度已支付</t>
  </si>
  <si>
    <t>18年预算数</t>
  </si>
  <si>
    <t>镇本级预算支出</t>
  </si>
  <si>
    <t>市财政补助</t>
  </si>
  <si>
    <t>市各部门专项补助</t>
  </si>
  <si>
    <t>在职</t>
  </si>
  <si>
    <t>退休</t>
  </si>
  <si>
    <t>财政预算总支出</t>
  </si>
  <si>
    <t>一般公共服务支出</t>
  </si>
  <si>
    <t>公共安全支出</t>
  </si>
  <si>
    <t>一、消防</t>
  </si>
  <si>
    <t>二、公安</t>
  </si>
  <si>
    <t>三、司法</t>
  </si>
  <si>
    <t>教育支出</t>
  </si>
  <si>
    <t>一、普通教育</t>
  </si>
  <si>
    <t>二、成人教育</t>
  </si>
  <si>
    <t>科学技术支出</t>
  </si>
  <si>
    <t>文化体育与传媒支出</t>
  </si>
  <si>
    <t>一、文化</t>
  </si>
  <si>
    <t>社会保障和就业支出</t>
  </si>
  <si>
    <t>一、人力资源和社会保障管理事务</t>
  </si>
  <si>
    <t>二、民政管理事务</t>
  </si>
  <si>
    <t>三、行政事业单位离退休</t>
  </si>
  <si>
    <t>医疗卫生与计划生育支出</t>
  </si>
  <si>
    <t>一、医疗卫生与计划生育管理事务</t>
  </si>
  <si>
    <t>节能环保支出</t>
  </si>
  <si>
    <t>一、环境保护管理事务</t>
  </si>
  <si>
    <t>城乡社区支出</t>
  </si>
  <si>
    <t>一、城乡社区管理事务</t>
  </si>
  <si>
    <t>农林水支出</t>
  </si>
  <si>
    <t>一、农业</t>
  </si>
  <si>
    <t>二、林业</t>
  </si>
  <si>
    <t>三、水利</t>
  </si>
  <si>
    <t>资源勘探信息等支出</t>
  </si>
  <si>
    <t>一、安全生产监管</t>
  </si>
  <si>
    <t>二、支持中小企业发展和管理支出</t>
  </si>
  <si>
    <t>预备费</t>
  </si>
  <si>
    <t>其他支出</t>
  </si>
  <si>
    <t>人员信息</t>
  </si>
  <si>
    <t>基本支出预算数</t>
  </si>
  <si>
    <t>基本支出明细</t>
  </si>
  <si>
    <t>行政在职</t>
  </si>
  <si>
    <t>事业在职</t>
  </si>
  <si>
    <t>工资福利</t>
  </si>
  <si>
    <t>对个人和家庭的补助支出</t>
  </si>
  <si>
    <t>公用经费</t>
  </si>
  <si>
    <t>小计</t>
  </si>
  <si>
    <t>招待费</t>
  </si>
  <si>
    <t>公务用车</t>
  </si>
  <si>
    <t>出国境费</t>
  </si>
  <si>
    <t>会议费</t>
  </si>
  <si>
    <t>培训费</t>
  </si>
  <si>
    <t>其他公用经费</t>
  </si>
  <si>
    <t>单位:元</t>
  </si>
  <si>
    <t>单位代码</t>
  </si>
  <si>
    <t>单位名称(支出项目)</t>
  </si>
  <si>
    <t>采购项目</t>
  </si>
  <si>
    <t>采购目录</t>
  </si>
  <si>
    <t>采购类型</t>
  </si>
  <si>
    <t>数量</t>
  </si>
  <si>
    <t>计量单位</t>
  </si>
  <si>
    <t>单价</t>
  </si>
  <si>
    <t>省补收入</t>
  </si>
  <si>
    <t>专户收入</t>
  </si>
  <si>
    <t>其他收入</t>
  </si>
  <si>
    <t>上年结转</t>
  </si>
  <si>
    <t>“三公”经费、会议费、培训费预算与执行对比表</t>
  </si>
  <si>
    <t>单位名称</t>
  </si>
  <si>
    <t>公务接待费</t>
  </si>
  <si>
    <t>公务用车购置及运行费</t>
  </si>
  <si>
    <t>因公出国（境）费</t>
  </si>
  <si>
    <t>三公经费合计</t>
  </si>
  <si>
    <t>“三公”经费及会议培训费</t>
  </si>
  <si>
    <t>备  注</t>
  </si>
  <si>
    <t>2017年预算执行率</t>
  </si>
  <si>
    <t>2018年         预算数</t>
  </si>
  <si>
    <t>现有车辆数</t>
  </si>
  <si>
    <t>核编车辆数</t>
  </si>
  <si>
    <t>2018年预算数与2017年预算数同比增减</t>
  </si>
  <si>
    <t>2018年预算数与2017年执行数增减</t>
  </si>
  <si>
    <t>总额</t>
  </si>
  <si>
    <t>其中：2018年计划购置车辆数及费用</t>
  </si>
  <si>
    <t>合计</t>
  </si>
  <si>
    <t>单位:温岭市滨海镇</t>
  </si>
  <si>
    <t>(一)人大事务</t>
  </si>
  <si>
    <t>(一)文化</t>
  </si>
  <si>
    <t>(一)人力资源和社会保障管理事务</t>
  </si>
  <si>
    <t>(二)民政管理事务</t>
  </si>
  <si>
    <t>(一)医疗卫生与计划生育管理事务</t>
  </si>
  <si>
    <t>(一)农业</t>
  </si>
  <si>
    <t>(一)安全生产监管</t>
  </si>
  <si>
    <t>(二)支持中小企业发展和管理支出</t>
  </si>
  <si>
    <t>1.消防中队</t>
  </si>
  <si>
    <t>2.消防巡查队</t>
  </si>
  <si>
    <t>1.禁毒管理人员</t>
  </si>
  <si>
    <t>2.四个平台工作人员</t>
  </si>
  <si>
    <t>(三)社会福利</t>
  </si>
  <si>
    <t>(四)行政事业单位离退休</t>
  </si>
  <si>
    <t>(一)其他环境保护支出</t>
  </si>
  <si>
    <t>(一)其他城乡社区事务支出</t>
  </si>
  <si>
    <t>2018年滨海镇基本支出预算测算明细表</t>
  </si>
  <si>
    <t>其中</t>
  </si>
  <si>
    <t>备注</t>
  </si>
  <si>
    <t>2018年滨海镇财政支出(预算)汇总表</t>
  </si>
  <si>
    <t>镇中工业区</t>
  </si>
  <si>
    <t xml:space="preserve"> 2018年滨海镇拟出让用地统计表</t>
  </si>
  <si>
    <t>2018年滨海镇财政预算收支汇总表</t>
  </si>
  <si>
    <t>资金来源</t>
  </si>
  <si>
    <t>镇本级</t>
  </si>
  <si>
    <t>单位：万元</t>
  </si>
  <si>
    <t>2018年滨海镇项目支出预算测算明细表</t>
  </si>
  <si>
    <t>项目支出           总投资预算</t>
  </si>
  <si>
    <t>其中</t>
  </si>
  <si>
    <t>资金来源</t>
  </si>
  <si>
    <t>备注</t>
  </si>
  <si>
    <t>镇本级</t>
  </si>
  <si>
    <t>小计</t>
  </si>
  <si>
    <t xml:space="preserve">    滨海镇(街道）2017年财政收支执行情况表</t>
  </si>
  <si>
    <t xml:space="preserve">      建设用地复垦、旱改水项目补助</t>
  </si>
  <si>
    <t>2018年滨海镇(街道）财政收入预算对比表</t>
  </si>
  <si>
    <t>2018年滨海镇(街道）财政支出预算对比表</t>
  </si>
  <si>
    <t xml:space="preserve"> 2018年滨海镇（街道）国有资源（资产）有偿使用收入、国有资本经营收入明细表</t>
  </si>
  <si>
    <t>市财政补助</t>
  </si>
  <si>
    <t>一、人大事务</t>
  </si>
  <si>
    <t>二、政府办公室及相关机构事务</t>
  </si>
  <si>
    <t>三、统计信息事务</t>
  </si>
  <si>
    <t>四、党委办公室及相关机构事务</t>
  </si>
  <si>
    <t>五、群众团体事务</t>
  </si>
  <si>
    <t>六、其他一般公共服务支出</t>
  </si>
  <si>
    <t>一、其他科学技术支出</t>
  </si>
  <si>
    <t>二、体育</t>
  </si>
  <si>
    <t>四、社会福利</t>
  </si>
  <si>
    <t>二、医疗保障</t>
  </si>
  <si>
    <t>二、其他环境保护支出</t>
  </si>
  <si>
    <t>二、城乡社区环境卫生</t>
  </si>
  <si>
    <t>三、国有土地使用权出让金支出</t>
  </si>
  <si>
    <t>四、小城镇环境综合整治</t>
  </si>
  <si>
    <t xml:space="preserve">五、其他城乡社区事务支出 </t>
  </si>
  <si>
    <t>四、农村综合改革</t>
  </si>
  <si>
    <t>交通运输支出</t>
  </si>
  <si>
    <t>一、公路水路运输</t>
  </si>
  <si>
    <t>(二)政府办公厅(室)及相关机构事务</t>
  </si>
  <si>
    <t>(三)统计信息事务</t>
  </si>
  <si>
    <t>(四)党委办公厅(室)及相关机构事务</t>
  </si>
  <si>
    <t>(五)群众团体事务</t>
  </si>
  <si>
    <t>(六)其他一般公共服务支出</t>
  </si>
  <si>
    <t>(一)消防</t>
  </si>
  <si>
    <t>(二)司法</t>
  </si>
  <si>
    <t>三、文化体育与传媒支出</t>
  </si>
  <si>
    <t>四、社会保障和就业支出</t>
  </si>
  <si>
    <t>五、医疗卫生与计划生育支出</t>
  </si>
  <si>
    <t>六、节能环保支出</t>
  </si>
  <si>
    <t>七、城乡社区支出</t>
  </si>
  <si>
    <t>八、农林水支出</t>
  </si>
  <si>
    <t>(二)水利</t>
  </si>
  <si>
    <t>九、资源勘探信息等支出</t>
  </si>
  <si>
    <t>工资福利：包括工资、津贴、社会保障费、医药费、住房公积金等；对个人和家庭补助支出包括离退休费、抚恤金、生活补助等；其他公用经费包括福利费、工会费、自聘人员工资等（政府办公室事务里的其他公用经费包括自聘人员工资62.4万元、福利费29.5万元、工会费11.8万元、公务交通补贴50万元、文印费30万元、水电费40万元、电话费8万元、差旅费22万元、维修费35万元、办公设备购置费50万元、党报党刊征订费30万元）。</t>
  </si>
  <si>
    <t>(一)人大事务</t>
  </si>
  <si>
    <t>1.镇人代会经费</t>
  </si>
  <si>
    <t>2.镇人大工作联络站经费</t>
  </si>
  <si>
    <t>3.市镇人大代表视察活动经费</t>
  </si>
  <si>
    <t>(二)政府办公厅（室）及相关机构事务</t>
  </si>
  <si>
    <t>1.镇便民服务中心建设</t>
  </si>
  <si>
    <t>(三)统计信息事务</t>
  </si>
  <si>
    <t>1.经济普查费用</t>
  </si>
  <si>
    <t>(四)党委办公厅（室）及相关机构事务</t>
  </si>
  <si>
    <t>1.镇党代会经费</t>
  </si>
  <si>
    <t>2.基层党建规范化建设经费</t>
  </si>
  <si>
    <t>3.两新党组织规范化建设经费</t>
  </si>
  <si>
    <t>4.远教管理员补贴</t>
  </si>
  <si>
    <t>5.春节困难党员慰问</t>
  </si>
  <si>
    <t>6.七一党员慰问</t>
  </si>
  <si>
    <t>7.七一表彰经费</t>
  </si>
  <si>
    <t>8.机关党支部活动经费</t>
  </si>
  <si>
    <t>9.宣传活动经费</t>
  </si>
  <si>
    <t>10.文化礼堂建设补助经费</t>
  </si>
  <si>
    <t>11.文化礼堂活动经费</t>
  </si>
  <si>
    <t>12.统战工作经费</t>
  </si>
  <si>
    <t>13.统战慰问经费</t>
  </si>
  <si>
    <t>14.政协活动经费</t>
  </si>
  <si>
    <t>15.纪检办案工作经费</t>
  </si>
  <si>
    <t>16.党风廉政宣传经费</t>
  </si>
  <si>
    <t>17.党风廉政监督员误工费</t>
  </si>
  <si>
    <t>(五)群众团体事务</t>
  </si>
  <si>
    <t>1.团委工作经费</t>
  </si>
  <si>
    <t>2.妇联工作经费</t>
  </si>
  <si>
    <t>(六)其他一般公共服务支出</t>
  </si>
  <si>
    <t>1.村邮、便民服务中心运行经费</t>
  </si>
  <si>
    <t>2.武装工作经费</t>
  </si>
  <si>
    <t>(一)公安</t>
  </si>
  <si>
    <t>1.禁毒管理</t>
  </si>
  <si>
    <t>2.四个平台和全科网格建设</t>
  </si>
  <si>
    <t>3.综治、平安工作经费</t>
  </si>
  <si>
    <t>4.外来人口管理经费</t>
  </si>
  <si>
    <t>5.信访维稳工作经费</t>
  </si>
  <si>
    <t>6.反邪教、国家安全人民防线经费</t>
  </si>
  <si>
    <t>7.天网工程建设维护费</t>
  </si>
  <si>
    <t>8.监控中心维护费</t>
  </si>
  <si>
    <t>9.治安巡查中队、护村队经费</t>
  </si>
  <si>
    <t>(二)消防</t>
  </si>
  <si>
    <t>1.消防安全培训经费</t>
  </si>
  <si>
    <t>2.村居宣教室建设经费</t>
  </si>
  <si>
    <t>3.消防基础设施及设备</t>
  </si>
  <si>
    <t>民生实事候选项目</t>
  </si>
  <si>
    <t>(1)消防栓建设维护经费</t>
  </si>
  <si>
    <t>(2)购置消防车</t>
  </si>
  <si>
    <t>4.消防队经费</t>
  </si>
  <si>
    <t>(1)日常支出</t>
  </si>
  <si>
    <t>(2)消防装备添置</t>
  </si>
  <si>
    <t>(3)消防装备维护保养修理费</t>
  </si>
  <si>
    <t>(4)车辆保养、使用费</t>
  </si>
  <si>
    <t>(5)新街执勤点建设经费</t>
  </si>
  <si>
    <t>(三)司法</t>
  </si>
  <si>
    <t>1.人民调解、一案一档一奖励经费</t>
  </si>
  <si>
    <t>2.法德广场建设</t>
  </si>
  <si>
    <t>3.普法宣传经费</t>
  </si>
  <si>
    <t>4.社区矫正人员工作经费</t>
  </si>
  <si>
    <t>(一)普通教育</t>
  </si>
  <si>
    <t>1.滨海中学迁建工程</t>
  </si>
  <si>
    <t>2.滨海三小拆扩建工程</t>
  </si>
  <si>
    <t>3.2017年学校暑期改造</t>
  </si>
  <si>
    <t>(1)滨海镇中学学生宿舍加固改造等</t>
  </si>
  <si>
    <t>(2)滨海镇中心小学教学楼厨房屋顶改造等</t>
  </si>
  <si>
    <t>(3)滨海二小厕所改造</t>
  </si>
  <si>
    <t>4.学校安保经费、教师租房费</t>
  </si>
  <si>
    <t>(二)成人教育</t>
  </si>
  <si>
    <t>1.成教、农函大、双证制等经费</t>
  </si>
  <si>
    <t>(一)其他科学技术支出</t>
  </si>
  <si>
    <t>1.镇科协换届工作经费</t>
  </si>
  <si>
    <t>(一)文化</t>
  </si>
  <si>
    <t>1.文化活动经费</t>
  </si>
  <si>
    <t>2.图书馆经费</t>
  </si>
  <si>
    <t>3.综合文化站新街分站活动中心建设</t>
  </si>
  <si>
    <t>(二)体育</t>
  </si>
  <si>
    <t>1.体育活动经费</t>
  </si>
  <si>
    <t>2.市级健身公园补助</t>
  </si>
  <si>
    <t>3.老年体育活动经费</t>
  </si>
  <si>
    <t>4.健身器材维护更新</t>
  </si>
  <si>
    <t>(一)民政管理事务</t>
  </si>
  <si>
    <t>1.抚恤</t>
  </si>
  <si>
    <t>2.退役安置</t>
  </si>
  <si>
    <t>3.社会福利</t>
  </si>
  <si>
    <t>4.残疾人事业</t>
  </si>
  <si>
    <t>5.自然灾害生活救助</t>
  </si>
  <si>
    <t>6.农村最低生活保障</t>
  </si>
  <si>
    <t>7.其他农村社会救济</t>
  </si>
  <si>
    <t>8.医疗救助</t>
  </si>
  <si>
    <t>9.其他民政专项支出</t>
  </si>
  <si>
    <t>(1)春节慰问</t>
  </si>
  <si>
    <t>(2)民政联系员补助</t>
  </si>
  <si>
    <t>(3)敬老院慰问</t>
  </si>
  <si>
    <t>(一)医疗卫生与计划生育管理事务</t>
  </si>
  <si>
    <t>1.计生知识宣传培训</t>
  </si>
  <si>
    <t>2.计生协会经费</t>
  </si>
  <si>
    <t>3.村卫计员工资</t>
  </si>
  <si>
    <t>4.贫困户并发症慰问</t>
  </si>
  <si>
    <t>5.计生执法经费</t>
  </si>
  <si>
    <t>6.四项手术</t>
  </si>
  <si>
    <t>7.流动人口管理经费</t>
  </si>
  <si>
    <t>8.基层基础建设经费</t>
  </si>
  <si>
    <t>9.优质服务经费</t>
  </si>
  <si>
    <t>10.计划生育特殊家庭生活补助</t>
  </si>
  <si>
    <t>11.计生“两非”工作经费</t>
  </si>
  <si>
    <t>(二)医疗保障</t>
  </si>
  <si>
    <t>1.公共卫生经费</t>
  </si>
  <si>
    <t>2.农民健康体检经费(化验试剂成本)</t>
  </si>
  <si>
    <t>3.农医保</t>
  </si>
  <si>
    <t>4.义务献血</t>
  </si>
  <si>
    <t>5.爱国卫生(创省卫)经费</t>
  </si>
  <si>
    <t>6.食品药品安全经费</t>
  </si>
  <si>
    <t>(一)环境保护管理事务</t>
  </si>
  <si>
    <t>1.环保执法费用</t>
  </si>
  <si>
    <t>(二)其他环境保护支出</t>
  </si>
  <si>
    <t>1.滨湾污水处理厂建设</t>
  </si>
  <si>
    <t>2.城镇污水管网改造</t>
  </si>
  <si>
    <t>(1)滨海大道污水管网工程一标段</t>
  </si>
  <si>
    <t>仅工程款(不含设计、监理等费用)</t>
  </si>
  <si>
    <t>(2)东楼村一期污水管网工程</t>
  </si>
  <si>
    <t>仅工程款、扣留5%质保金(不含设计、监理等费用)</t>
  </si>
  <si>
    <t>(3)镇中村一期污水管网工程</t>
  </si>
  <si>
    <t>(4)新湾村一期污水管网工程</t>
  </si>
  <si>
    <t>(5)镇中村污水管网接户工程</t>
  </si>
  <si>
    <t>(6)新胜村一期污水管网工程</t>
  </si>
  <si>
    <t>(7)新农村一期污水管网工程</t>
  </si>
  <si>
    <t>(8)东楼村二期污水管网工程</t>
  </si>
  <si>
    <t>仅工程款、扣留10%质保金(不含设计、监理等费用)</t>
  </si>
  <si>
    <t>(9)海新村污水管网工程</t>
  </si>
  <si>
    <t>(10)中海村污水管网工程</t>
  </si>
  <si>
    <t>(11)永定村污水管网工程</t>
  </si>
  <si>
    <t>(12)东林村污水管网工程</t>
  </si>
  <si>
    <t>(13)定海村污水管网工程</t>
  </si>
  <si>
    <t>(14)永胜村污水管网工程</t>
  </si>
  <si>
    <t>(15)闸南村污水管网工程</t>
  </si>
  <si>
    <t>(16)镇中村二期污水管网工程</t>
  </si>
  <si>
    <t>(17)镇海村污水管网工程</t>
  </si>
  <si>
    <t>(18)民益村污水管网工程</t>
  </si>
  <si>
    <t>(19)新农村二期污水管网工程</t>
  </si>
  <si>
    <t>(20)滨海中学横河校区污水管网工程</t>
  </si>
  <si>
    <t>(21)滨海二小污水管网工程</t>
  </si>
  <si>
    <t>(22)滨海小学雨伞校区污水管网工程</t>
  </si>
  <si>
    <t>(23)滨海镇金港工业区截污管网工程</t>
  </si>
  <si>
    <t>(24)滨海镇污水管网一期工程（Ⅱ标段）</t>
  </si>
  <si>
    <t>仅工程款、扣留3%质保金(不含设计、监理等费用)</t>
  </si>
  <si>
    <t>(25)湾下村污水管网工程</t>
  </si>
  <si>
    <t xml:space="preserve"> </t>
  </si>
  <si>
    <t>(26)二塘庙村污水管网工程</t>
  </si>
  <si>
    <t>(27)镇靖村污水管网工程</t>
  </si>
  <si>
    <t>(28)平安村污水管网工程</t>
  </si>
  <si>
    <t>(29)设计费</t>
  </si>
  <si>
    <t>(30)监理费</t>
  </si>
  <si>
    <t>3.城镇污水泵站电费</t>
  </si>
  <si>
    <t>4.城镇污水运行经费</t>
  </si>
  <si>
    <t>(一)城乡社区环境卫生</t>
  </si>
  <si>
    <t>1.环卫一体化</t>
  </si>
  <si>
    <t>(1)环卫保洁清运</t>
  </si>
  <si>
    <t>(2)大件垃圾处置</t>
  </si>
  <si>
    <t>(3)农村生活垃圾分类处理</t>
  </si>
  <si>
    <t>2.清洁家园</t>
  </si>
  <si>
    <t>(1)清洁家园保洁员工资</t>
  </si>
  <si>
    <t>(2)保洁员服装、工具等</t>
  </si>
  <si>
    <t>(二)国有土地使用权出让收入安排的支出</t>
  </si>
  <si>
    <t>1.征地费、指标费</t>
  </si>
  <si>
    <t>2.规划修编、测量、立项设计、预算费用</t>
  </si>
  <si>
    <t>3.泥涂东港岸配套工程</t>
  </si>
  <si>
    <t>4.金港工业区改造</t>
  </si>
  <si>
    <t>5.旧工业区改造费用</t>
  </si>
  <si>
    <t>(三)小城镇环境综合整治</t>
  </si>
  <si>
    <t>1.滨海镇小城镇规划编制</t>
  </si>
  <si>
    <t>2.廿四弓河两侧河岸环境整治设计项目</t>
  </si>
  <si>
    <t>3.街景提升工程</t>
  </si>
  <si>
    <t>4.绿化提升工程</t>
  </si>
  <si>
    <t>5.管线整治工程</t>
  </si>
  <si>
    <t>6.交通治堵、停车场建设</t>
  </si>
  <si>
    <t>7.学校周边交通治堵</t>
  </si>
  <si>
    <t>8.公厕建设改造</t>
  </si>
  <si>
    <t>9.破损路面修复及人行道建设</t>
  </si>
  <si>
    <t>10.入镇口景观提升工程</t>
  </si>
  <si>
    <t>11.区域马路市场疏导提升</t>
  </si>
  <si>
    <t>12.零星项目工程</t>
  </si>
  <si>
    <t>13.小城镇环境综合整治续建工程</t>
  </si>
  <si>
    <t>(1)决心与新河交界至民益桥道路改造工程</t>
  </si>
  <si>
    <t>扣留10%质保金</t>
  </si>
  <si>
    <t>(2)民益桥至火叉港红绿灯道路改造工程</t>
  </si>
  <si>
    <t>(3)火叉港红绿灯至永胜村道路改造工程</t>
  </si>
  <si>
    <t>(4)永胜桥至永进段道路改造工程</t>
  </si>
  <si>
    <t>(5)永丰老桥至75省道入口工程（包括东入镇口景观）</t>
  </si>
  <si>
    <t>(6)三角渡桥至镇卫生院道路改造工程</t>
  </si>
  <si>
    <t>(7)镇卫生院至镇靖村道路改造工程</t>
  </si>
  <si>
    <t>(8)坦龙线至摆伍线道路改造工程</t>
  </si>
  <si>
    <t>(9)摆伍线至镇政府道路改造工程</t>
  </si>
  <si>
    <t>(10)镇政府至意利欧公司道路改造工程</t>
  </si>
  <si>
    <t>(11)意利欧公司至百邦电动工具厂道路改造工程</t>
  </si>
  <si>
    <t>(12)廿四弓河民益段景观河道改造提升工程</t>
  </si>
  <si>
    <t>(13)廿四弓河二塘庙段景观河道改造提升工程</t>
  </si>
  <si>
    <t>(14)廿四弓河永胜西段景观河道改造提升工程</t>
  </si>
  <si>
    <t>(15)廿四弓河永胜东段景观河道改造提升工程</t>
  </si>
  <si>
    <t>(16)廿四弓河永丰段景观河道改造提升工程</t>
  </si>
  <si>
    <t>(17)小城镇“线乱拉”整治工程山金线管道工程</t>
  </si>
  <si>
    <t>(18)小城镇“线乱拉”整治工程横河路管道工程</t>
  </si>
  <si>
    <t>(19)小城镇“线乱拉”整治工程府前路管道工程</t>
  </si>
  <si>
    <t>(四)其他城乡社区事务支出</t>
  </si>
  <si>
    <t>1.金山线、坦龙线路灯亮化</t>
  </si>
  <si>
    <t>2.危房改造经费</t>
  </si>
  <si>
    <t>3.三改一拆拆违费用</t>
  </si>
  <si>
    <t>4.三改一拆拆后复耕覆绿</t>
  </si>
  <si>
    <t>5.创无违建镇工作经费</t>
  </si>
  <si>
    <t>6.宁海村改地造田项目</t>
  </si>
  <si>
    <t>7.建设用地复垦项目</t>
  </si>
  <si>
    <t>8.旱改水项目</t>
  </si>
  <si>
    <t>9.鲤鱼片土地整理项目</t>
  </si>
  <si>
    <t>10.镇海片高标准农田建设项目</t>
  </si>
  <si>
    <t>11.新农村建设</t>
  </si>
  <si>
    <t>(1)2014年农村生活污水处理工程</t>
  </si>
  <si>
    <t>①复宁村生活污水处理工程</t>
  </si>
  <si>
    <t>②雨伞村生活污水处理工程</t>
  </si>
  <si>
    <t>③联友村生活污水处理工程</t>
  </si>
  <si>
    <t>④临江村生活污水处理工程</t>
  </si>
  <si>
    <t>⑤汇合村生活污水处理工程</t>
  </si>
  <si>
    <t>⑥永进村生活污水处理工程</t>
  </si>
  <si>
    <t>⑦永丰村生活污水处理工程</t>
  </si>
  <si>
    <t>⑧金闸村生活污水处理工程</t>
  </si>
  <si>
    <t>⑨靖海村生活污水处理工程</t>
  </si>
  <si>
    <t>⑩百花村生活污水处理工程</t>
  </si>
  <si>
    <t>(2)2015年农村生活污水处理工程</t>
  </si>
  <si>
    <t>①岱石村生活污水处理工程</t>
  </si>
  <si>
    <t>②后新街村生活污水处理工程</t>
  </si>
  <si>
    <t>③马路村生活污水处理工程</t>
  </si>
  <si>
    <t>④前街村生活污水处理工程</t>
  </si>
  <si>
    <t>⑤新西村生活污水处理工程</t>
  </si>
  <si>
    <t>⑥决心村生活污水处理工程</t>
  </si>
  <si>
    <t>⑦泥涂村生活污水处理工程</t>
  </si>
  <si>
    <t>⑧新中村生活污水处理工程</t>
  </si>
  <si>
    <t>⑨四湾村生活污水处理工程</t>
  </si>
  <si>
    <t>⑩桩头村生活污水处理工程</t>
  </si>
  <si>
    <t>⑪长安村生活污水处理工程</t>
  </si>
  <si>
    <t>⑫四塘村生活污水处理工程</t>
  </si>
  <si>
    <t>⑬雨荣村生活污水处理工程</t>
  </si>
  <si>
    <t>⑭下盛村生活污水处理工程</t>
  </si>
  <si>
    <t>⑮泰星村生活污水处理工程</t>
  </si>
  <si>
    <t>⑯民益、鲤鱼一期生活污水处理工程</t>
  </si>
  <si>
    <t>(3)2016年农村生活污水处理工程</t>
  </si>
  <si>
    <t>①必胜村生活污水处理工程</t>
  </si>
  <si>
    <t>②东片居生活污水处理工程</t>
  </si>
  <si>
    <t>③新南村生活污水处理工程</t>
  </si>
  <si>
    <t>④民生村生活污水处理工程</t>
  </si>
  <si>
    <t>⑤前王村生活污水处理工程</t>
  </si>
  <si>
    <t>⑥二塘村生活污水处理工程</t>
  </si>
  <si>
    <t>⑦中南村生活污水处理工程</t>
  </si>
  <si>
    <t>⑧新横径村生活污水处理工程</t>
  </si>
  <si>
    <t>⑨联海村生活污水处理工程</t>
  </si>
  <si>
    <t>⑩永安村生活污水处理工程</t>
  </si>
  <si>
    <t>⑪新民村生活污水处理工程</t>
  </si>
  <si>
    <t>⑫宁海村生活污水处理工程</t>
  </si>
  <si>
    <t>⑬新北村生活污水处理工程</t>
  </si>
  <si>
    <t>⑭丰收村生活污水处理工程</t>
  </si>
  <si>
    <t>⑮洞济村生活污水处理工程</t>
  </si>
  <si>
    <t>⑯江滨村生活污水处理工程</t>
  </si>
  <si>
    <t>⑰鲤鱼村生活污水处理工程</t>
  </si>
  <si>
    <t>(4)四塘、雨荣、永进、汇合、下盛污水治理扩面提升工程</t>
  </si>
  <si>
    <t>扣留质保金</t>
  </si>
  <si>
    <t>(5)设计费</t>
  </si>
  <si>
    <t>(6)监理费</t>
  </si>
  <si>
    <t>(7)管材</t>
  </si>
  <si>
    <t>(8)农村生活污水运行维护</t>
  </si>
  <si>
    <t>(9)农村生活污水运行维护电费</t>
  </si>
  <si>
    <t>(10)乡村振兴精品线路</t>
  </si>
  <si>
    <t>(一)农业</t>
  </si>
  <si>
    <t>1.大学生村官人员经费</t>
  </si>
  <si>
    <t>2.农业基金会项目</t>
  </si>
  <si>
    <t>3.重大植物疫情防控</t>
  </si>
  <si>
    <t>4.高产创建及水稻科技示范户</t>
  </si>
  <si>
    <t>5.农业科技示范户</t>
  </si>
  <si>
    <t>6.蔬菜基地补贴资金</t>
  </si>
  <si>
    <t>7.“肥药双控”示范区杀虫灯、诱捕器、广告牌</t>
  </si>
  <si>
    <t>8.农药废弃包装物回收补助资金</t>
  </si>
  <si>
    <t>9.粮棉油直补工作经费</t>
  </si>
  <si>
    <t>10.农业废弃物收集处置</t>
  </si>
  <si>
    <t>11.早稻种植补贴</t>
  </si>
  <si>
    <t>12.农机管理工作经费</t>
  </si>
  <si>
    <t>13.农产品质量安全培训经费</t>
  </si>
  <si>
    <t>14.农产品质量安全监管抽检经费</t>
  </si>
  <si>
    <t>14.农产品质量安全检测室建设经费</t>
  </si>
  <si>
    <t>16.确权赋权经费</t>
  </si>
  <si>
    <t>17.整洁田园美丽农业项目</t>
  </si>
  <si>
    <t>18.动物防疫经费</t>
  </si>
  <si>
    <t>19.病死动物无害化处理</t>
  </si>
  <si>
    <t>20.狂犬病防疫经费</t>
  </si>
  <si>
    <t>21.东风塘农业配套基础设施</t>
  </si>
  <si>
    <t>(二)林业</t>
  </si>
  <si>
    <t>1.护林员工资</t>
  </si>
  <si>
    <t>(三)水利</t>
  </si>
  <si>
    <t>1.河道保洁</t>
  </si>
  <si>
    <t>2.防汛防台抗旱</t>
  </si>
  <si>
    <t>3.河道疏浚</t>
  </si>
  <si>
    <t>4.河道整治</t>
  </si>
  <si>
    <t>5.农民饮用水一户一表工程</t>
  </si>
  <si>
    <t>6.金清一期堤岸工程</t>
  </si>
  <si>
    <t>7.东线塘加固工程</t>
  </si>
  <si>
    <t>8.五水共治工作经费</t>
  </si>
  <si>
    <t>9.金清大港生态化处理运维经费</t>
  </si>
  <si>
    <t>10.美丽河道建设</t>
  </si>
  <si>
    <t>11.废弃自来水塔隐患整治处置</t>
  </si>
  <si>
    <t>(四)农村综合改革</t>
  </si>
  <si>
    <t>1.村主要干部报酬</t>
  </si>
  <si>
    <t>2.离任的村主要干部报酬</t>
  </si>
  <si>
    <t>3.村干部学习培训经费</t>
  </si>
  <si>
    <t>(一)公路水路运输</t>
  </si>
  <si>
    <t>1.农村公路大中修经费</t>
  </si>
  <si>
    <t>2.农村公路小修保养经费</t>
  </si>
  <si>
    <t>3.乡村道路安全隐患整治经费</t>
  </si>
  <si>
    <t>4.养护站、道路绿化经费</t>
  </si>
  <si>
    <t>(一)安全生产监管</t>
  </si>
  <si>
    <t>1.安全生产执法工作经费</t>
  </si>
  <si>
    <t>(一)利息支出</t>
  </si>
  <si>
    <t>(二)食堂支出</t>
  </si>
  <si>
    <t>滨海镇</t>
  </si>
  <si>
    <t>2018年滨海镇(街道) 采购预算汇总表</t>
  </si>
  <si>
    <t>镇海工业区</t>
  </si>
  <si>
    <t>工业用地</t>
  </si>
  <si>
    <t>金港工业区</t>
  </si>
  <si>
    <t>8亩</t>
  </si>
  <si>
    <t>泥涂东港岸小微园区</t>
  </si>
  <si>
    <t>7亩</t>
  </si>
  <si>
    <t>2亩</t>
  </si>
  <si>
    <t>永丰工业区</t>
  </si>
  <si>
    <t>15亩</t>
  </si>
  <si>
    <t>湾下村</t>
  </si>
  <si>
    <t>湾下商住用地</t>
  </si>
  <si>
    <t>商住用地</t>
  </si>
  <si>
    <t>泰星工业区</t>
  </si>
  <si>
    <t>10亩</t>
  </si>
  <si>
    <t>十六、其他支出</t>
  </si>
  <si>
    <t>229其他支出</t>
  </si>
  <si>
    <t>备注</t>
  </si>
  <si>
    <t>滨海镇原外贸柑桔基地场地出租</t>
  </si>
  <si>
    <t>20亩</t>
  </si>
  <si>
    <t>滨海镇新街农副产品综合市场经营权承包</t>
  </si>
  <si>
    <t>17亩</t>
  </si>
  <si>
    <t>十三、预备费</t>
  </si>
  <si>
    <t>十四、其他支出</t>
  </si>
  <si>
    <t>1260平方米</t>
  </si>
  <si>
    <t>政府性基金预算拨款</t>
  </si>
  <si>
    <t>地方政府债券收入</t>
  </si>
  <si>
    <t>公共财政预算拨款收入</t>
  </si>
  <si>
    <t>731200</t>
  </si>
  <si>
    <t xml:space="preserve"> </t>
  </si>
  <si>
    <t>731200</t>
  </si>
  <si>
    <t>滨海镇人民政府</t>
  </si>
  <si>
    <t>打印设备</t>
  </si>
  <si>
    <t>制冷空调设备</t>
  </si>
  <si>
    <t>多功能一体机</t>
  </si>
  <si>
    <t>复印机</t>
  </si>
  <si>
    <t>图书档案设备</t>
  </si>
  <si>
    <t>办公家具</t>
  </si>
  <si>
    <t>其他家具用具</t>
  </si>
  <si>
    <t>图书档案装具</t>
  </si>
  <si>
    <t>计算机设备</t>
  </si>
  <si>
    <t>热水器</t>
  </si>
  <si>
    <t>传真机</t>
  </si>
  <si>
    <t>图书档案设备</t>
  </si>
  <si>
    <t>碎纸机</t>
  </si>
  <si>
    <t>生活用电器</t>
  </si>
  <si>
    <t>图书档案装具</t>
  </si>
  <si>
    <t>政府集中采购</t>
  </si>
  <si>
    <t>单位分散采购</t>
  </si>
  <si>
    <t>台</t>
  </si>
  <si>
    <t>台</t>
  </si>
  <si>
    <t>组</t>
  </si>
  <si>
    <t>只</t>
  </si>
  <si>
    <t>张</t>
  </si>
  <si>
    <t>套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</si>
</sst>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%"/>
    <numFmt numFmtId="179" formatCode="0.00_ "/>
    <numFmt numFmtId="180" formatCode="0.00_);[Red]\(0.00\)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6">
    <font>
      <sz val="12"/>
      <name val="宋体"/>
      <family val="0"/>
    </font>
    <font>
      <sz val="18"/>
      <color indexed="8"/>
      <name val="黑体"/>
      <family val="0"/>
    </font>
    <font>
      <sz val="18"/>
      <color indexed="8"/>
      <name val="方正大标宋简体"/>
      <family val="3"/>
    </font>
    <font>
      <sz val="12"/>
      <color indexed="8"/>
      <name val="黑体"/>
      <family val="0"/>
    </font>
    <font>
      <sz val="10"/>
      <color indexed="8"/>
      <name val="宋体"/>
      <family val="0"/>
    </font>
    <font>
      <sz val="12"/>
      <color indexed="8"/>
      <name val="方正大标宋简体"/>
      <family val="3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9"/>
      <color indexed="8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MS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29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6" borderId="5" applyNumberFormat="0" applyAlignment="0" applyProtection="0"/>
    <xf numFmtId="0" fontId="30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2" fillId="22" borderId="0" applyNumberFormat="0" applyBorder="0" applyAlignment="0" applyProtection="0"/>
    <xf numFmtId="0" fontId="26" fillId="16" borderId="8" applyNumberFormat="0" applyAlignment="0" applyProtection="0"/>
    <xf numFmtId="0" fontId="25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3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0" fillId="0" borderId="0" xfId="40" applyFont="1" applyAlignment="1" applyProtection="1">
      <alignment vertical="center" wrapText="1"/>
      <protection locked="0"/>
    </xf>
    <xf numFmtId="43" fontId="0" fillId="0" borderId="0" xfId="52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80" fontId="10" fillId="0" borderId="11" xfId="0" applyNumberFormat="1" applyFont="1" applyBorder="1" applyAlignment="1" applyProtection="1">
      <alignment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40" applyFont="1" applyAlignment="1">
      <alignment horizontal="center" vertical="center" wrapText="1"/>
      <protection/>
    </xf>
    <xf numFmtId="0" fontId="0" fillId="0" borderId="0" xfId="40" applyAlignment="1">
      <alignment horizontal="center" vertical="center" wrapText="1"/>
      <protection/>
    </xf>
    <xf numFmtId="0" fontId="0" fillId="0" borderId="0" xfId="40" applyAlignment="1">
      <alignment horizontal="left" vertical="center" wrapText="1"/>
      <protection/>
    </xf>
    <xf numFmtId="43" fontId="10" fillId="0" borderId="0" xfId="52" applyFont="1" applyAlignment="1" applyProtection="1">
      <alignment horizontal="right" vertical="center" wrapText="1"/>
      <protection locked="0"/>
    </xf>
    <xf numFmtId="43" fontId="0" fillId="0" borderId="0" xfId="52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40" applyFont="1" applyBorder="1" applyAlignment="1">
      <alignment horizontal="right" vertical="center" wrapText="1"/>
      <protection/>
    </xf>
    <xf numFmtId="0" fontId="10" fillId="0" borderId="11" xfId="40" applyFont="1" applyBorder="1" applyAlignment="1">
      <alignment horizontal="center" vertical="center" wrapText="1"/>
      <protection/>
    </xf>
    <xf numFmtId="0" fontId="10" fillId="0" borderId="11" xfId="40" applyFont="1" applyBorder="1" applyAlignment="1">
      <alignment horizontal="left" vertical="center" wrapText="1"/>
      <protection/>
    </xf>
    <xf numFmtId="0" fontId="10" fillId="0" borderId="12" xfId="40" applyFont="1" applyBorder="1" applyAlignment="1">
      <alignment horizontal="center" vertical="center" wrapText="1"/>
      <protection/>
    </xf>
    <xf numFmtId="0" fontId="10" fillId="0" borderId="12" xfId="40" applyFont="1" applyBorder="1" applyAlignment="1">
      <alignment vertical="center" wrapText="1"/>
      <protection/>
    </xf>
    <xf numFmtId="0" fontId="10" fillId="0" borderId="11" xfId="40" applyFont="1" applyBorder="1" applyAlignment="1">
      <alignment vertical="center" wrapText="1"/>
      <protection/>
    </xf>
    <xf numFmtId="43" fontId="10" fillId="0" borderId="0" xfId="52" applyFont="1" applyBorder="1" applyAlignment="1">
      <alignment horizontal="right" vertical="center"/>
    </xf>
    <xf numFmtId="0" fontId="0" fillId="0" borderId="0" xfId="40" applyBorder="1" applyAlignment="1">
      <alignment horizontal="center" vertical="center" wrapText="1"/>
      <protection/>
    </xf>
    <xf numFmtId="43" fontId="10" fillId="0" borderId="0" xfId="52" applyFont="1" applyAlignment="1">
      <alignment horizontal="right" vertical="center"/>
    </xf>
    <xf numFmtId="0" fontId="10" fillId="0" borderId="11" xfId="40" applyFont="1" applyBorder="1" applyAlignment="1" applyProtection="1">
      <alignment vertical="center" wrapText="1"/>
      <protection locked="0"/>
    </xf>
    <xf numFmtId="0" fontId="10" fillId="0" borderId="11" xfId="40" applyFont="1" applyBorder="1" applyAlignment="1" applyProtection="1">
      <alignment horizontal="left" vertical="center" wrapText="1"/>
      <protection locked="0"/>
    </xf>
    <xf numFmtId="43" fontId="0" fillId="0" borderId="0" xfId="52" applyFont="1" applyAlignment="1">
      <alignment horizontal="left" vertical="center"/>
    </xf>
    <xf numFmtId="180" fontId="0" fillId="0" borderId="0" xfId="0" applyNumberFormat="1" applyFont="1" applyAlignment="1">
      <alignment vertical="center"/>
    </xf>
    <xf numFmtId="43" fontId="0" fillId="0" borderId="10" xfId="52" applyFont="1" applyBorder="1" applyAlignment="1">
      <alignment horizontal="left" vertical="center" wrapText="1"/>
    </xf>
    <xf numFmtId="0" fontId="0" fillId="0" borderId="0" xfId="40" applyFont="1" applyAlignment="1" applyProtection="1">
      <alignment vertical="center"/>
      <protection locked="0"/>
    </xf>
    <xf numFmtId="0" fontId="0" fillId="0" borderId="10" xfId="40" applyFont="1" applyBorder="1" applyAlignment="1">
      <alignment horizontal="right" vertical="center"/>
      <protection/>
    </xf>
    <xf numFmtId="0" fontId="11" fillId="0" borderId="11" xfId="40" applyFont="1" applyBorder="1" applyAlignment="1" applyProtection="1">
      <alignment horizontal="left" vertical="center" wrapText="1"/>
      <protection locked="0"/>
    </xf>
    <xf numFmtId="179" fontId="10" fillId="0" borderId="11" xfId="40" applyNumberFormat="1" applyFont="1" applyBorder="1" applyAlignment="1" applyProtection="1">
      <alignment vertical="center" wrapText="1"/>
      <protection/>
    </xf>
    <xf numFmtId="0" fontId="11" fillId="0" borderId="11" xfId="40" applyFont="1" applyBorder="1" applyAlignment="1" applyProtection="1">
      <alignment vertical="center" wrapText="1"/>
      <protection locked="0"/>
    </xf>
    <xf numFmtId="179" fontId="10" fillId="0" borderId="11" xfId="40" applyNumberFormat="1" applyFont="1" applyBorder="1" applyAlignment="1" applyProtection="1">
      <alignment vertical="center" wrapText="1"/>
      <protection locked="0"/>
    </xf>
    <xf numFmtId="179" fontId="10" fillId="0" borderId="11" xfId="40" applyNumberFormat="1" applyFont="1" applyFill="1" applyBorder="1" applyAlignment="1" applyProtection="1">
      <alignment vertical="center" wrapText="1"/>
      <protection locked="0"/>
    </xf>
    <xf numFmtId="0" fontId="10" fillId="0" borderId="11" xfId="40" applyFont="1" applyBorder="1" applyAlignment="1" applyProtection="1">
      <alignment horizontal="center" vertical="center" wrapText="1"/>
      <protection locked="0"/>
    </xf>
    <xf numFmtId="179" fontId="10" fillId="0" borderId="11" xfId="40" applyNumberFormat="1" applyFont="1" applyBorder="1" applyAlignment="1" applyProtection="1">
      <alignment horizontal="right" vertical="center" wrapText="1"/>
      <protection locked="0"/>
    </xf>
    <xf numFmtId="179" fontId="11" fillId="0" borderId="11" xfId="40" applyNumberFormat="1" applyFont="1" applyBorder="1" applyAlignment="1" applyProtection="1">
      <alignment vertical="center" wrapText="1"/>
      <protection/>
    </xf>
    <xf numFmtId="43" fontId="0" fillId="0" borderId="0" xfId="52" applyFont="1" applyBorder="1" applyAlignment="1">
      <alignment horizontal="right" vertical="center" wrapText="1"/>
    </xf>
    <xf numFmtId="10" fontId="0" fillId="0" borderId="0" xfId="52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43" fontId="10" fillId="0" borderId="11" xfId="52" applyFont="1" applyBorder="1" applyAlignment="1" applyProtection="1">
      <alignment horizontal="center" vertical="center" wrapText="1"/>
      <protection locked="0"/>
    </xf>
    <xf numFmtId="10" fontId="10" fillId="0" borderId="11" xfId="52" applyNumberFormat="1" applyFont="1" applyBorder="1" applyAlignment="1" applyProtection="1">
      <alignment horizontal="center" vertical="center" wrapText="1"/>
      <protection locked="0"/>
    </xf>
    <xf numFmtId="0" fontId="11" fillId="0" borderId="11" xfId="40" applyFont="1" applyBorder="1" applyAlignment="1" applyProtection="1">
      <alignment horizontal="center" vertical="center" wrapText="1"/>
      <protection locked="0"/>
    </xf>
    <xf numFmtId="10" fontId="11" fillId="0" borderId="11" xfId="52" applyNumberFormat="1" applyFont="1" applyBorder="1" applyAlignment="1" applyProtection="1">
      <alignment horizontal="right" vertical="center" wrapText="1"/>
      <protection/>
    </xf>
    <xf numFmtId="43" fontId="10" fillId="0" borderId="11" xfId="52" applyFont="1" applyBorder="1" applyAlignment="1" applyProtection="1">
      <alignment horizontal="right" vertical="center" wrapText="1"/>
      <protection/>
    </xf>
    <xf numFmtId="43" fontId="10" fillId="0" borderId="11" xfId="52" applyNumberFormat="1" applyFont="1" applyBorder="1" applyAlignment="1" applyProtection="1">
      <alignment horizontal="right" vertical="center" wrapText="1"/>
      <protection/>
    </xf>
    <xf numFmtId="43" fontId="10" fillId="0" borderId="11" xfId="52" applyFont="1" applyBorder="1" applyAlignment="1" applyProtection="1">
      <alignment horizontal="right" vertical="center" wrapText="1"/>
      <protection locked="0"/>
    </xf>
    <xf numFmtId="0" fontId="10" fillId="0" borderId="11" xfId="40" applyFont="1" applyFill="1" applyBorder="1" applyAlignment="1" applyProtection="1">
      <alignment vertical="center" wrapText="1"/>
      <protection locked="0"/>
    </xf>
    <xf numFmtId="43" fontId="10" fillId="0" borderId="11" xfId="52" applyFont="1" applyBorder="1" applyAlignment="1">
      <alignment horizontal="center" vertical="center" wrapText="1"/>
    </xf>
    <xf numFmtId="10" fontId="11" fillId="0" borderId="11" xfId="52" applyNumberFormat="1" applyFont="1" applyBorder="1" applyAlignment="1">
      <alignment vertical="center" wrapText="1"/>
    </xf>
    <xf numFmtId="10" fontId="10" fillId="0" borderId="11" xfId="52" applyNumberFormat="1" applyFont="1" applyBorder="1" applyAlignment="1">
      <alignment vertical="center" wrapText="1"/>
    </xf>
    <xf numFmtId="43" fontId="10" fillId="0" borderId="0" xfId="52" applyFont="1" applyAlignment="1">
      <alignment vertical="center" wrapText="1"/>
    </xf>
    <xf numFmtId="10" fontId="10" fillId="0" borderId="0" xfId="52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181" fontId="10" fillId="0" borderId="11" xfId="0" applyNumberFormat="1" applyFont="1" applyBorder="1" applyAlignment="1" applyProtection="1">
      <alignment horizontal="center" vertical="center" wrapText="1"/>
      <protection locked="0"/>
    </xf>
    <xf numFmtId="181" fontId="10" fillId="0" borderId="11" xfId="0" applyNumberFormat="1" applyFont="1" applyBorder="1" applyAlignment="1">
      <alignment horizontal="center" vertical="center" wrapText="1"/>
    </xf>
    <xf numFmtId="181" fontId="10" fillId="0" borderId="11" xfId="0" applyNumberFormat="1" applyFont="1" applyFill="1" applyBorder="1" applyAlignment="1">
      <alignment horizontal="center" vertical="center" wrapText="1"/>
    </xf>
    <xf numFmtId="180" fontId="10" fillId="0" borderId="11" xfId="0" applyNumberFormat="1" applyFont="1" applyBorder="1" applyAlignment="1" applyProtection="1">
      <alignment horizontal="center" vertical="center" wrapText="1"/>
      <protection locked="0"/>
    </xf>
    <xf numFmtId="180" fontId="10" fillId="0" borderId="11" xfId="0" applyNumberFormat="1" applyFont="1" applyBorder="1" applyAlignment="1">
      <alignment horizontal="center" vertical="center" wrapText="1"/>
    </xf>
    <xf numFmtId="180" fontId="10" fillId="0" borderId="11" xfId="0" applyNumberFormat="1" applyFont="1" applyBorder="1" applyAlignment="1">
      <alignment horizontal="center" vertical="center"/>
    </xf>
    <xf numFmtId="180" fontId="10" fillId="0" borderId="11" xfId="0" applyNumberFormat="1" applyFont="1" applyFill="1" applyBorder="1" applyAlignment="1">
      <alignment horizontal="center" vertical="center" wrapText="1"/>
    </xf>
    <xf numFmtId="180" fontId="11" fillId="0" borderId="11" xfId="0" applyNumberFormat="1" applyFont="1" applyBorder="1" applyAlignment="1" applyProtection="1">
      <alignment vertical="center" wrapText="1"/>
      <protection locked="0"/>
    </xf>
    <xf numFmtId="181" fontId="11" fillId="0" borderId="11" xfId="0" applyNumberFormat="1" applyFont="1" applyBorder="1" applyAlignment="1" applyProtection="1">
      <alignment horizontal="center" vertical="center" wrapText="1"/>
      <protection locked="0"/>
    </xf>
    <xf numFmtId="180" fontId="11" fillId="0" borderId="11" xfId="0" applyNumberFormat="1" applyFont="1" applyBorder="1" applyAlignment="1">
      <alignment horizontal="center" vertical="center" wrapText="1"/>
    </xf>
    <xf numFmtId="180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180" fontId="10" fillId="0" borderId="11" xfId="0" applyNumberFormat="1" applyFont="1" applyFill="1" applyBorder="1" applyAlignment="1" applyProtection="1">
      <alignment vertical="center"/>
      <protection locked="0"/>
    </xf>
    <xf numFmtId="180" fontId="10" fillId="0" borderId="11" xfId="0" applyNumberFormat="1" applyFont="1" applyFill="1" applyBorder="1" applyAlignment="1" applyProtection="1">
      <alignment horizontal="center" vertical="center"/>
      <protection locked="0"/>
    </xf>
    <xf numFmtId="180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3" fontId="10" fillId="0" borderId="11" xfId="52" applyNumberFormat="1" applyFont="1" applyBorder="1" applyAlignment="1" applyProtection="1">
      <alignment horizontal="right" vertical="center" wrapText="1"/>
      <protection locked="0"/>
    </xf>
    <xf numFmtId="43" fontId="11" fillId="0" borderId="11" xfId="52" applyNumberFormat="1" applyFont="1" applyBorder="1" applyAlignment="1" applyProtection="1">
      <alignment horizontal="right" vertical="center" wrapText="1"/>
      <protection/>
    </xf>
    <xf numFmtId="43" fontId="10" fillId="0" borderId="11" xfId="40" applyNumberFormat="1" applyFont="1" applyBorder="1" applyAlignment="1" applyProtection="1">
      <alignment horizontal="right" vertical="center" wrapText="1"/>
      <protection locked="0"/>
    </xf>
    <xf numFmtId="43" fontId="10" fillId="0" borderId="11" xfId="40" applyNumberFormat="1" applyFont="1" applyBorder="1" applyAlignment="1" applyProtection="1">
      <alignment horizontal="right" vertical="center" wrapText="1"/>
      <protection/>
    </xf>
    <xf numFmtId="43" fontId="10" fillId="0" borderId="11" xfId="40" applyNumberFormat="1" applyFont="1" applyFill="1" applyBorder="1" applyAlignment="1" applyProtection="1">
      <alignment horizontal="right" vertical="center" wrapText="1"/>
      <protection locked="0"/>
    </xf>
    <xf numFmtId="0" fontId="10" fillId="0" borderId="11" xfId="40" applyFont="1" applyBorder="1" applyAlignment="1" applyProtection="1">
      <alignment horizontal="right" vertical="center" wrapText="1"/>
      <protection locked="0"/>
    </xf>
    <xf numFmtId="43" fontId="11" fillId="0" borderId="11" xfId="52" applyNumberFormat="1" applyFont="1" applyBorder="1" applyAlignment="1">
      <alignment horizontal="right" vertical="center" wrapText="1"/>
    </xf>
    <xf numFmtId="43" fontId="10" fillId="0" borderId="11" xfId="0" applyNumberFormat="1" applyFont="1" applyBorder="1" applyAlignment="1">
      <alignment horizontal="right" vertical="center" wrapText="1"/>
    </xf>
    <xf numFmtId="43" fontId="10" fillId="0" borderId="11" xfId="52" applyNumberFormat="1" applyFont="1" applyBorder="1" applyAlignment="1">
      <alignment horizontal="right" vertical="center" wrapText="1"/>
    </xf>
    <xf numFmtId="10" fontId="10" fillId="0" borderId="11" xfId="52" applyNumberFormat="1" applyFont="1" applyBorder="1" applyAlignment="1" applyProtection="1">
      <alignment horizontal="right" vertical="center" wrapText="1"/>
      <protection/>
    </xf>
    <xf numFmtId="43" fontId="10" fillId="0" borderId="11" xfId="0" applyNumberFormat="1" applyFont="1" applyBorder="1" applyAlignment="1">
      <alignment horizontal="right" vertical="center"/>
    </xf>
    <xf numFmtId="179" fontId="11" fillId="0" borderId="11" xfId="40" applyNumberFormat="1" applyFont="1" applyBorder="1" applyAlignment="1" applyProtection="1">
      <alignment horizontal="right" vertical="center" wrapText="1"/>
      <protection locked="0"/>
    </xf>
    <xf numFmtId="179" fontId="11" fillId="0" borderId="11" xfId="40" applyNumberFormat="1" applyFont="1" applyBorder="1" applyAlignment="1" applyProtection="1">
      <alignment vertical="center" wrapText="1"/>
      <protection locked="0"/>
    </xf>
    <xf numFmtId="0" fontId="34" fillId="0" borderId="0" xfId="0" applyFont="1" applyAlignment="1">
      <alignment vertical="center"/>
    </xf>
    <xf numFmtId="179" fontId="11" fillId="0" borderId="11" xfId="40" applyNumberFormat="1" applyFont="1" applyBorder="1" applyAlignment="1" applyProtection="1">
      <alignment horizontal="right" vertical="center" wrapText="1"/>
      <protection/>
    </xf>
    <xf numFmtId="179" fontId="11" fillId="0" borderId="11" xfId="0" applyNumberFormat="1" applyFont="1" applyBorder="1" applyAlignment="1">
      <alignment vertical="center"/>
    </xf>
    <xf numFmtId="179" fontId="10" fillId="0" borderId="11" xfId="0" applyNumberFormat="1" applyFont="1" applyBorder="1" applyAlignment="1">
      <alignment vertical="center"/>
    </xf>
    <xf numFmtId="43" fontId="10" fillId="0" borderId="11" xfId="52" applyFont="1" applyBorder="1" applyAlignment="1">
      <alignment vertical="center"/>
    </xf>
    <xf numFmtId="179" fontId="10" fillId="0" borderId="11" xfId="0" applyNumberFormat="1" applyFont="1" applyBorder="1" applyAlignment="1">
      <alignment vertical="center"/>
    </xf>
    <xf numFmtId="10" fontId="10" fillId="0" borderId="11" xfId="0" applyNumberFormat="1" applyFont="1" applyBorder="1" applyAlignment="1">
      <alignment vertical="center"/>
    </xf>
    <xf numFmtId="43" fontId="10" fillId="0" borderId="11" xfId="52" applyFont="1" applyBorder="1" applyAlignment="1">
      <alignment vertical="center"/>
    </xf>
    <xf numFmtId="43" fontId="10" fillId="0" borderId="13" xfId="52" applyFont="1" applyBorder="1" applyAlignment="1" applyProtection="1">
      <alignment horizontal="right" vertical="center" wrapText="1"/>
      <protection locked="0"/>
    </xf>
    <xf numFmtId="43" fontId="10" fillId="0" borderId="11" xfId="52" applyFont="1" applyFill="1" applyBorder="1" applyAlignment="1" applyProtection="1">
      <alignment horizontal="right" vertical="center" wrapText="1"/>
      <protection locked="0"/>
    </xf>
    <xf numFmtId="43" fontId="10" fillId="0" borderId="11" xfId="52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43" fontId="10" fillId="0" borderId="11" xfId="52" applyFont="1" applyBorder="1" applyAlignment="1">
      <alignment horizontal="right" vertical="center" wrapText="1"/>
    </xf>
    <xf numFmtId="43" fontId="10" fillId="0" borderId="13" xfId="52" applyFont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179" fontId="10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180" fontId="11" fillId="0" borderId="11" xfId="0" applyNumberFormat="1" applyFont="1" applyFill="1" applyBorder="1" applyAlignment="1" applyProtection="1">
      <alignment vertical="center"/>
      <protection locked="0"/>
    </xf>
    <xf numFmtId="180" fontId="11" fillId="0" borderId="11" xfId="0" applyNumberFormat="1" applyFont="1" applyFill="1" applyBorder="1" applyAlignment="1">
      <alignment horizontal="center" vertical="center"/>
    </xf>
    <xf numFmtId="0" fontId="34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8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180" fontId="10" fillId="0" borderId="11" xfId="0" applyNumberFormat="1" applyFont="1" applyFill="1" applyBorder="1" applyAlignment="1" applyProtection="1">
      <alignment horizontal="center" vertical="center"/>
      <protection locked="0"/>
    </xf>
    <xf numFmtId="180" fontId="11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>
      <alignment vertical="center"/>
    </xf>
    <xf numFmtId="18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/>
      <protection locked="0"/>
    </xf>
    <xf numFmtId="0" fontId="10" fillId="0" borderId="11" xfId="0" applyFont="1" applyFill="1" applyBorder="1" applyAlignment="1">
      <alignment vertical="center"/>
    </xf>
    <xf numFmtId="180" fontId="10" fillId="0" borderId="11" xfId="0" applyNumberFormat="1" applyFont="1" applyFill="1" applyBorder="1" applyAlignment="1" applyProtection="1">
      <alignment vertical="center" wrapText="1"/>
      <protection locked="0"/>
    </xf>
    <xf numFmtId="180" fontId="10" fillId="0" borderId="11" xfId="0" applyNumberFormat="1" applyFont="1" applyFill="1" applyBorder="1" applyAlignment="1" applyProtection="1">
      <alignment horizontal="left" vertical="center"/>
      <protection locked="0"/>
    </xf>
    <xf numFmtId="180" fontId="35" fillId="0" borderId="11" xfId="0" applyNumberFormat="1" applyFont="1" applyFill="1" applyBorder="1" applyAlignment="1" applyProtection="1">
      <alignment horizontal="left" vertical="center"/>
      <protection locked="0"/>
    </xf>
    <xf numFmtId="180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178" fontId="4" fillId="0" borderId="11" xfId="0" applyNumberFormat="1" applyFont="1" applyBorder="1" applyAlignment="1" applyProtection="1">
      <alignment horizontal="center" vertical="center" wrapText="1"/>
      <protection locked="0"/>
    </xf>
    <xf numFmtId="17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4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43" fontId="11" fillId="0" borderId="11" xfId="52" applyFont="1" applyBorder="1" applyAlignment="1" applyProtection="1">
      <alignment horizontal="center" vertical="center" wrapText="1"/>
      <protection locked="0"/>
    </xf>
    <xf numFmtId="0" fontId="11" fillId="0" borderId="13" xfId="4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vertical="center"/>
    </xf>
    <xf numFmtId="0" fontId="10" fillId="0" borderId="11" xfId="40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 vertical="center"/>
    </xf>
    <xf numFmtId="0" fontId="10" fillId="0" borderId="1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43" fontId="0" fillId="0" borderId="10" xfId="52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40" applyFont="1" applyBorder="1" applyAlignment="1">
      <alignment horizontal="center" vertical="center" wrapText="1"/>
      <protection/>
    </xf>
    <xf numFmtId="0" fontId="10" fillId="0" borderId="0" xfId="40" applyFont="1" applyBorder="1" applyAlignment="1" applyProtection="1">
      <alignment horizontal="left" vertical="center" wrapText="1"/>
      <protection locked="0"/>
    </xf>
    <xf numFmtId="0" fontId="13" fillId="0" borderId="0" xfId="40" applyFont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4" fontId="10" fillId="0" borderId="11" xfId="41" applyNumberFormat="1" applyFont="1" applyFill="1" applyBorder="1" applyAlignment="1" applyProtection="1">
      <alignment horizontal="center" vertical="center"/>
      <protection/>
    </xf>
    <xf numFmtId="49" fontId="10" fillId="0" borderId="11" xfId="41" applyNumberFormat="1" applyFont="1" applyFill="1" applyBorder="1" applyAlignment="1" applyProtection="1">
      <alignment horizontal="center" vertical="center"/>
      <protection/>
    </xf>
    <xf numFmtId="179" fontId="10" fillId="0" borderId="11" xfId="41" applyNumberFormat="1" applyFont="1" applyFill="1" applyBorder="1" applyAlignment="1" applyProtection="1">
      <alignment horizontal="center" vertical="center"/>
      <protection/>
    </xf>
    <xf numFmtId="179" fontId="4" fillId="24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1年泽国镇财政预算收入测算表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5" sqref="A5"/>
    </sheetView>
  </sheetViews>
  <sheetFormatPr defaultColWidth="9.00390625" defaultRowHeight="14.25"/>
  <cols>
    <col min="1" max="1" width="24.625" style="0" customWidth="1"/>
    <col min="2" max="2" width="12.25390625" style="0" customWidth="1"/>
    <col min="3" max="3" width="6.625" style="0" customWidth="1"/>
    <col min="4" max="4" width="11.75390625" style="0" customWidth="1"/>
    <col min="5" max="5" width="8.375" style="0" customWidth="1"/>
    <col min="6" max="6" width="24.625" style="0" customWidth="1"/>
    <col min="7" max="7" width="12.75390625" style="0" bestFit="1" customWidth="1"/>
    <col min="8" max="8" width="6.625" style="0" customWidth="1"/>
    <col min="9" max="9" width="12.75390625" style="0" bestFit="1" customWidth="1"/>
    <col min="10" max="10" width="8.375" style="0" customWidth="1"/>
  </cols>
  <sheetData>
    <row r="1" spans="1:10" ht="26.25" customHeight="1">
      <c r="A1" s="170" t="s">
        <v>253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4.25">
      <c r="A2" s="18"/>
      <c r="B2" s="18"/>
      <c r="C2" s="18"/>
      <c r="D2" s="61"/>
      <c r="E2" s="62"/>
      <c r="F2" s="63"/>
      <c r="G2" s="63"/>
      <c r="H2" s="63"/>
      <c r="I2" s="169" t="s">
        <v>0</v>
      </c>
      <c r="J2" s="169"/>
    </row>
    <row r="3" spans="1:10" ht="36">
      <c r="A3" s="58" t="s">
        <v>1</v>
      </c>
      <c r="B3" s="58" t="s">
        <v>2</v>
      </c>
      <c r="C3" s="58" t="s">
        <v>3</v>
      </c>
      <c r="D3" s="64" t="s">
        <v>4</v>
      </c>
      <c r="E3" s="65" t="s">
        <v>5</v>
      </c>
      <c r="F3" s="58" t="s">
        <v>1</v>
      </c>
      <c r="G3" s="58" t="s">
        <v>2</v>
      </c>
      <c r="H3" s="58" t="s">
        <v>3</v>
      </c>
      <c r="I3" s="72" t="s">
        <v>4</v>
      </c>
      <c r="J3" s="65" t="s">
        <v>5</v>
      </c>
    </row>
    <row r="4" spans="1:10" ht="23.25" customHeight="1">
      <c r="A4" s="66" t="s">
        <v>6</v>
      </c>
      <c r="B4" s="103">
        <v>14652.6</v>
      </c>
      <c r="C4" s="103"/>
      <c r="D4" s="103">
        <v>10888.3</v>
      </c>
      <c r="E4" s="67">
        <f aca="true" t="shared" si="0" ref="E4:E9">D4/B4</f>
        <v>0.743096788283308</v>
      </c>
      <c r="F4" s="66" t="s">
        <v>7</v>
      </c>
      <c r="G4" s="108">
        <v>14652.6</v>
      </c>
      <c r="H4" s="108"/>
      <c r="I4" s="108">
        <v>11311.2</v>
      </c>
      <c r="J4" s="73">
        <f>I4/G4</f>
        <v>0.7719585602555178</v>
      </c>
    </row>
    <row r="5" spans="1:10" ht="23.25" customHeight="1">
      <c r="A5" s="47" t="s">
        <v>8</v>
      </c>
      <c r="B5" s="104">
        <v>1895.2</v>
      </c>
      <c r="C5" s="104"/>
      <c r="D5" s="69">
        <v>2269.6</v>
      </c>
      <c r="E5" s="111">
        <f t="shared" si="0"/>
        <v>1.197551709582102</v>
      </c>
      <c r="F5" s="15" t="s">
        <v>9</v>
      </c>
      <c r="G5" s="109">
        <v>2548.25</v>
      </c>
      <c r="H5" s="109"/>
      <c r="I5" s="110">
        <v>3371</v>
      </c>
      <c r="J5" s="74">
        <f>I5/G5</f>
        <v>1.322868635337977</v>
      </c>
    </row>
    <row r="6" spans="1:10" ht="23.25" customHeight="1">
      <c r="A6" s="46" t="s">
        <v>10</v>
      </c>
      <c r="B6" s="104">
        <v>100</v>
      </c>
      <c r="C6" s="104"/>
      <c r="D6" s="69">
        <v>50</v>
      </c>
      <c r="E6" s="111">
        <f t="shared" si="0"/>
        <v>0.5</v>
      </c>
      <c r="F6" s="15" t="s">
        <v>11</v>
      </c>
      <c r="G6" s="109">
        <v>553.7</v>
      </c>
      <c r="H6" s="109"/>
      <c r="I6" s="110">
        <v>587</v>
      </c>
      <c r="J6" s="74">
        <f aca="true" t="shared" si="1" ref="J6:J16">I6/G6</f>
        <v>1.0601408705074948</v>
      </c>
    </row>
    <row r="7" spans="1:10" ht="23.25" customHeight="1">
      <c r="A7" s="46" t="s">
        <v>12</v>
      </c>
      <c r="B7" s="104">
        <v>500</v>
      </c>
      <c r="C7" s="104"/>
      <c r="D7" s="102">
        <v>2505</v>
      </c>
      <c r="E7" s="111">
        <f t="shared" si="0"/>
        <v>5.01</v>
      </c>
      <c r="F7" s="21" t="s">
        <v>13</v>
      </c>
      <c r="G7" s="109">
        <v>1044.7</v>
      </c>
      <c r="H7" s="109"/>
      <c r="I7" s="110">
        <v>111.4</v>
      </c>
      <c r="J7" s="74">
        <f t="shared" si="1"/>
        <v>0.10663348329664019</v>
      </c>
    </row>
    <row r="8" spans="1:10" ht="23.25" customHeight="1">
      <c r="A8" s="46" t="s">
        <v>14</v>
      </c>
      <c r="B8" s="104">
        <v>9670</v>
      </c>
      <c r="C8" s="104"/>
      <c r="D8" s="102">
        <v>297.1</v>
      </c>
      <c r="E8" s="111">
        <f t="shared" si="0"/>
        <v>0.030723888314374358</v>
      </c>
      <c r="F8" s="15" t="s">
        <v>15</v>
      </c>
      <c r="G8" s="109"/>
      <c r="H8" s="109"/>
      <c r="I8" s="110"/>
      <c r="J8" s="74"/>
    </row>
    <row r="9" spans="1:10" ht="23.25" customHeight="1">
      <c r="A9" s="46" t="s">
        <v>16</v>
      </c>
      <c r="B9" s="104">
        <v>9460</v>
      </c>
      <c r="C9" s="104"/>
      <c r="D9" s="102">
        <v>216.8</v>
      </c>
      <c r="E9" s="111">
        <f t="shared" si="0"/>
        <v>0.02291754756871036</v>
      </c>
      <c r="F9" s="15" t="s">
        <v>17</v>
      </c>
      <c r="G9" s="109">
        <v>158.1</v>
      </c>
      <c r="H9" s="109"/>
      <c r="I9" s="110">
        <v>172</v>
      </c>
      <c r="J9" s="74">
        <f t="shared" si="1"/>
        <v>1.0879190385831752</v>
      </c>
    </row>
    <row r="10" spans="1:10" ht="23.25" customHeight="1">
      <c r="A10" s="46" t="s">
        <v>18</v>
      </c>
      <c r="B10" s="104"/>
      <c r="C10" s="104"/>
      <c r="D10" s="105"/>
      <c r="E10" s="111"/>
      <c r="F10" s="15" t="s">
        <v>19</v>
      </c>
      <c r="G10" s="109">
        <v>1995.1</v>
      </c>
      <c r="H10" s="109"/>
      <c r="I10" s="110">
        <v>2085</v>
      </c>
      <c r="J10" s="74">
        <f t="shared" si="1"/>
        <v>1.0450603979750388</v>
      </c>
    </row>
    <row r="11" spans="1:10" ht="23.25" customHeight="1">
      <c r="A11" s="46" t="s">
        <v>20</v>
      </c>
      <c r="B11" s="104"/>
      <c r="C11" s="104"/>
      <c r="D11" s="102"/>
      <c r="E11" s="111"/>
      <c r="F11" s="15" t="s">
        <v>21</v>
      </c>
      <c r="G11" s="109">
        <v>899.6</v>
      </c>
      <c r="H11" s="109"/>
      <c r="I11" s="110">
        <v>795.9</v>
      </c>
      <c r="J11" s="74">
        <f t="shared" si="1"/>
        <v>0.8847265451311693</v>
      </c>
    </row>
    <row r="12" spans="1:10" ht="23.25" customHeight="1">
      <c r="A12" s="46" t="s">
        <v>22</v>
      </c>
      <c r="B12" s="104">
        <v>210</v>
      </c>
      <c r="C12" s="104"/>
      <c r="D12" s="102">
        <v>80.3</v>
      </c>
      <c r="E12" s="111">
        <f aca="true" t="shared" si="2" ref="E12:E17">D12/B12</f>
        <v>0.3823809523809524</v>
      </c>
      <c r="F12" s="15" t="s">
        <v>23</v>
      </c>
      <c r="G12" s="109">
        <v>1193.6</v>
      </c>
      <c r="H12" s="109"/>
      <c r="I12" s="110">
        <v>512.3</v>
      </c>
      <c r="J12" s="74">
        <f t="shared" si="1"/>
        <v>0.429205764075067</v>
      </c>
    </row>
    <row r="13" spans="1:10" ht="23.25" customHeight="1">
      <c r="A13" s="46" t="s">
        <v>24</v>
      </c>
      <c r="B13" s="112">
        <v>2296</v>
      </c>
      <c r="C13" s="112"/>
      <c r="D13" s="112">
        <v>4963.2</v>
      </c>
      <c r="E13" s="111">
        <f t="shared" si="2"/>
        <v>2.1616724738675956</v>
      </c>
      <c r="F13" s="21" t="s">
        <v>25</v>
      </c>
      <c r="G13" s="109">
        <v>3692.2</v>
      </c>
      <c r="H13" s="109"/>
      <c r="I13" s="110">
        <v>1351.9</v>
      </c>
      <c r="J13" s="74">
        <f t="shared" si="1"/>
        <v>0.36615026271599593</v>
      </c>
    </row>
    <row r="14" spans="1:10" ht="23.25" customHeight="1">
      <c r="A14" s="46" t="s">
        <v>26</v>
      </c>
      <c r="B14" s="106">
        <v>1824</v>
      </c>
      <c r="C14" s="106"/>
      <c r="D14" s="102">
        <v>3935</v>
      </c>
      <c r="E14" s="111">
        <f t="shared" si="2"/>
        <v>2.15734649122807</v>
      </c>
      <c r="F14" s="21" t="s">
        <v>27</v>
      </c>
      <c r="G14" s="109">
        <v>1470.6</v>
      </c>
      <c r="H14" s="109"/>
      <c r="I14" s="110">
        <v>1659.4</v>
      </c>
      <c r="J14" s="74">
        <f t="shared" si="1"/>
        <v>1.1283829729362167</v>
      </c>
    </row>
    <row r="15" spans="1:10" ht="23.25" customHeight="1">
      <c r="A15" s="46" t="s">
        <v>28</v>
      </c>
      <c r="B15" s="104">
        <v>472</v>
      </c>
      <c r="C15" s="104"/>
      <c r="D15" s="102">
        <v>1028.2</v>
      </c>
      <c r="E15" s="111">
        <f t="shared" si="2"/>
        <v>2.1783898305084746</v>
      </c>
      <c r="F15" s="15" t="s">
        <v>29</v>
      </c>
      <c r="G15" s="109">
        <v>78.4</v>
      </c>
      <c r="H15" s="109"/>
      <c r="I15" s="110">
        <v>31.5</v>
      </c>
      <c r="J15" s="74">
        <f t="shared" si="1"/>
        <v>0.40178571428571425</v>
      </c>
    </row>
    <row r="16" spans="1:10" ht="23.25" customHeight="1">
      <c r="A16" s="46" t="s">
        <v>30</v>
      </c>
      <c r="B16" s="104">
        <v>100</v>
      </c>
      <c r="C16" s="104"/>
      <c r="D16" s="102">
        <v>140</v>
      </c>
      <c r="E16" s="111">
        <f t="shared" si="2"/>
        <v>1.4</v>
      </c>
      <c r="F16" s="15" t="s">
        <v>31</v>
      </c>
      <c r="G16" s="109">
        <v>168.9</v>
      </c>
      <c r="H16" s="109"/>
      <c r="I16" s="110">
        <v>116.8</v>
      </c>
      <c r="J16" s="74">
        <f t="shared" si="1"/>
        <v>0.6915334517465955</v>
      </c>
    </row>
    <row r="17" spans="1:10" ht="23.25" customHeight="1">
      <c r="A17" s="46" t="s">
        <v>32</v>
      </c>
      <c r="B17" s="104">
        <v>191.4</v>
      </c>
      <c r="C17" s="104"/>
      <c r="D17" s="102">
        <v>803.4</v>
      </c>
      <c r="E17" s="111">
        <f t="shared" si="2"/>
        <v>4.197492163009404</v>
      </c>
      <c r="F17" s="21" t="s">
        <v>33</v>
      </c>
      <c r="G17" s="109"/>
      <c r="H17" s="109"/>
      <c r="I17" s="110"/>
      <c r="J17" s="74"/>
    </row>
    <row r="18" spans="1:10" ht="23.25" customHeight="1">
      <c r="A18" s="46" t="s">
        <v>34</v>
      </c>
      <c r="B18" s="104"/>
      <c r="C18" s="104"/>
      <c r="D18" s="69"/>
      <c r="E18" s="111"/>
      <c r="F18" s="21" t="s">
        <v>35</v>
      </c>
      <c r="G18" s="109"/>
      <c r="H18" s="109"/>
      <c r="I18" s="110"/>
      <c r="J18" s="74"/>
    </row>
    <row r="19" spans="1:10" ht="23.25" customHeight="1">
      <c r="A19" s="46" t="s">
        <v>36</v>
      </c>
      <c r="B19" s="104">
        <v>60</v>
      </c>
      <c r="C19" s="104"/>
      <c r="D19" s="102">
        <v>59.5</v>
      </c>
      <c r="E19" s="111">
        <f>D19/B19</f>
        <v>0.9916666666666667</v>
      </c>
      <c r="F19" s="15" t="s">
        <v>37</v>
      </c>
      <c r="G19" s="109">
        <v>164.45</v>
      </c>
      <c r="H19" s="109"/>
      <c r="I19" s="110"/>
      <c r="J19" s="74">
        <f>I19/G19</f>
        <v>0</v>
      </c>
    </row>
    <row r="20" spans="1:10" ht="23.25" customHeight="1">
      <c r="A20" s="71" t="s">
        <v>38</v>
      </c>
      <c r="B20" s="107"/>
      <c r="C20" s="107"/>
      <c r="D20" s="70"/>
      <c r="E20" s="111"/>
      <c r="F20" s="15" t="s">
        <v>39</v>
      </c>
      <c r="G20" s="109">
        <v>685</v>
      </c>
      <c r="H20" s="109"/>
      <c r="I20" s="110">
        <v>517</v>
      </c>
      <c r="J20" s="74">
        <f>I20/G20</f>
        <v>0.7547445255474453</v>
      </c>
    </row>
    <row r="21" spans="6:10" ht="23.25" customHeight="1">
      <c r="F21" s="12"/>
      <c r="G21" s="12"/>
      <c r="H21" s="12"/>
      <c r="I21" s="75"/>
      <c r="J21" s="76"/>
    </row>
    <row r="22" ht="23.25" customHeight="1">
      <c r="J22" s="20"/>
    </row>
    <row r="23" ht="14.25">
      <c r="J23" s="20"/>
    </row>
    <row r="24" ht="14.25">
      <c r="J24" s="20"/>
    </row>
    <row r="25" ht="14.25">
      <c r="J25" s="20"/>
    </row>
    <row r="26" ht="14.25">
      <c r="J26" s="20"/>
    </row>
    <row r="27" ht="14.25">
      <c r="J27" s="20"/>
    </row>
    <row r="28" ht="14.25">
      <c r="J28" s="20"/>
    </row>
    <row r="29" ht="14.25">
      <c r="J29" s="20"/>
    </row>
  </sheetData>
  <sheetProtection/>
  <mergeCells count="2">
    <mergeCell ref="I2:J2"/>
    <mergeCell ref="A1:J1"/>
  </mergeCells>
  <printOptions/>
  <pageMargins left="0.35" right="0.16" top="0.98" bottom="0.98" header="0" footer="0"/>
  <pageSetup fitToHeight="0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A16">
      <selection activeCell="M14" sqref="M14"/>
    </sheetView>
  </sheetViews>
  <sheetFormatPr defaultColWidth="9.00390625" defaultRowHeight="14.25"/>
  <cols>
    <col min="1" max="1" width="7.50390625" style="0" bestFit="1" customWidth="1"/>
    <col min="2" max="2" width="13.125" style="0" bestFit="1" customWidth="1"/>
    <col min="3" max="3" width="7.50390625" style="0" bestFit="1" customWidth="1"/>
    <col min="4" max="5" width="11.375" style="0" bestFit="1" customWidth="1"/>
    <col min="6" max="6" width="5.875" style="0" bestFit="1" customWidth="1"/>
    <col min="7" max="7" width="7.50390625" style="0" bestFit="1" customWidth="1"/>
    <col min="8" max="8" width="9.375" style="0" bestFit="1" customWidth="1"/>
    <col min="9" max="9" width="10.25390625" style="0" customWidth="1"/>
    <col min="14" max="14" width="10.25390625" style="0" bestFit="1" customWidth="1"/>
  </cols>
  <sheetData>
    <row r="1" spans="1:16" ht="22.5">
      <c r="A1" s="166" t="s">
        <v>612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ht="14.25">
      <c r="A2" s="8"/>
      <c r="P2" t="s">
        <v>189</v>
      </c>
    </row>
    <row r="3" spans="1:16" ht="27" customHeight="1">
      <c r="A3" s="9" t="s">
        <v>190</v>
      </c>
      <c r="B3" s="9" t="s">
        <v>191</v>
      </c>
      <c r="C3" s="9" t="s">
        <v>192</v>
      </c>
      <c r="D3" s="9" t="s">
        <v>193</v>
      </c>
      <c r="E3" s="9" t="s">
        <v>194</v>
      </c>
      <c r="F3" s="9" t="s">
        <v>195</v>
      </c>
      <c r="G3" s="9" t="s">
        <v>196</v>
      </c>
      <c r="H3" s="9" t="s">
        <v>197</v>
      </c>
      <c r="I3" s="9" t="s">
        <v>127</v>
      </c>
      <c r="J3" s="9" t="s">
        <v>639</v>
      </c>
      <c r="K3" s="9" t="s">
        <v>198</v>
      </c>
      <c r="L3" s="9" t="s">
        <v>199</v>
      </c>
      <c r="M3" s="9" t="s">
        <v>637</v>
      </c>
      <c r="N3" s="9" t="s">
        <v>200</v>
      </c>
      <c r="O3" s="9" t="s">
        <v>201</v>
      </c>
      <c r="P3" s="9" t="s">
        <v>638</v>
      </c>
    </row>
    <row r="4" spans="1:16" s="77" customFormat="1" ht="31.5" customHeight="1">
      <c r="A4" s="200" t="s">
        <v>642</v>
      </c>
      <c r="B4" s="200" t="s">
        <v>643</v>
      </c>
      <c r="C4" s="9"/>
      <c r="D4" s="101" t="s">
        <v>652</v>
      </c>
      <c r="E4" s="101" t="s">
        <v>659</v>
      </c>
      <c r="F4" s="199">
        <v>35</v>
      </c>
      <c r="G4" s="200" t="s">
        <v>661</v>
      </c>
      <c r="H4" s="199">
        <v>4000</v>
      </c>
      <c r="I4" s="201">
        <v>140000</v>
      </c>
      <c r="J4" s="9"/>
      <c r="K4" s="9"/>
      <c r="L4" s="9"/>
      <c r="M4" s="9"/>
      <c r="N4" s="201">
        <v>140000</v>
      </c>
      <c r="O4" s="9"/>
      <c r="P4" s="9"/>
    </row>
    <row r="5" spans="1:16" s="77" customFormat="1" ht="31.5" customHeight="1">
      <c r="A5" s="200" t="s">
        <v>642</v>
      </c>
      <c r="B5" s="200" t="s">
        <v>643</v>
      </c>
      <c r="C5" s="9"/>
      <c r="D5" s="101" t="s">
        <v>652</v>
      </c>
      <c r="E5" s="101" t="s">
        <v>659</v>
      </c>
      <c r="F5" s="199">
        <v>2</v>
      </c>
      <c r="G5" s="200" t="s">
        <v>662</v>
      </c>
      <c r="H5" s="199">
        <v>5000</v>
      </c>
      <c r="I5" s="201">
        <v>10000</v>
      </c>
      <c r="J5" s="9"/>
      <c r="K5" s="9"/>
      <c r="L5" s="9"/>
      <c r="M5" s="9"/>
      <c r="N5" s="201">
        <v>10000</v>
      </c>
      <c r="O5" s="9"/>
      <c r="P5" s="9"/>
    </row>
    <row r="6" spans="1:16" s="77" customFormat="1" ht="31.5" customHeight="1">
      <c r="A6" s="200" t="s">
        <v>642</v>
      </c>
      <c r="B6" s="200" t="s">
        <v>643</v>
      </c>
      <c r="C6" s="9"/>
      <c r="D6" s="101" t="s">
        <v>644</v>
      </c>
      <c r="E6" s="101" t="s">
        <v>659</v>
      </c>
      <c r="F6" s="199">
        <v>25</v>
      </c>
      <c r="G6" s="200" t="s">
        <v>661</v>
      </c>
      <c r="H6" s="199">
        <v>1000</v>
      </c>
      <c r="I6" s="201">
        <v>25000</v>
      </c>
      <c r="J6" s="9"/>
      <c r="K6" s="9"/>
      <c r="L6" s="9"/>
      <c r="M6" s="9"/>
      <c r="N6" s="201">
        <v>25000</v>
      </c>
      <c r="O6" s="9"/>
      <c r="P6" s="9"/>
    </row>
    <row r="7" spans="1:16" s="77" customFormat="1" ht="31.5" customHeight="1">
      <c r="A7" s="200" t="s">
        <v>640</v>
      </c>
      <c r="B7" s="200" t="s">
        <v>643</v>
      </c>
      <c r="C7" s="9"/>
      <c r="D7" s="101" t="s">
        <v>644</v>
      </c>
      <c r="E7" s="101" t="s">
        <v>660</v>
      </c>
      <c r="F7" s="199">
        <v>2</v>
      </c>
      <c r="G7" s="200" t="s">
        <v>662</v>
      </c>
      <c r="H7" s="199">
        <v>3000</v>
      </c>
      <c r="I7" s="201">
        <v>6000</v>
      </c>
      <c r="J7" s="9"/>
      <c r="K7" s="9"/>
      <c r="L7" s="9"/>
      <c r="M7" s="9"/>
      <c r="N7" s="201">
        <v>6000</v>
      </c>
      <c r="O7" s="9"/>
      <c r="P7" s="9"/>
    </row>
    <row r="8" spans="1:16" s="77" customFormat="1" ht="31.5" customHeight="1">
      <c r="A8" s="200" t="s">
        <v>642</v>
      </c>
      <c r="B8" s="200" t="s">
        <v>643</v>
      </c>
      <c r="C8" s="9"/>
      <c r="D8" s="101" t="s">
        <v>645</v>
      </c>
      <c r="E8" s="101" t="s">
        <v>659</v>
      </c>
      <c r="F8" s="199">
        <v>20</v>
      </c>
      <c r="G8" s="200" t="s">
        <v>661</v>
      </c>
      <c r="H8" s="199">
        <v>2700</v>
      </c>
      <c r="I8" s="201">
        <v>54000</v>
      </c>
      <c r="J8" s="9"/>
      <c r="K8" s="9"/>
      <c r="L8" s="9"/>
      <c r="M8" s="9"/>
      <c r="N8" s="201">
        <v>54000</v>
      </c>
      <c r="O8" s="9"/>
      <c r="P8" s="9"/>
    </row>
    <row r="9" spans="1:16" s="77" customFormat="1" ht="31.5" customHeight="1">
      <c r="A9" s="200" t="s">
        <v>642</v>
      </c>
      <c r="B9" s="200" t="s">
        <v>643</v>
      </c>
      <c r="C9" s="9"/>
      <c r="D9" s="101" t="s">
        <v>645</v>
      </c>
      <c r="E9" s="101" t="s">
        <v>659</v>
      </c>
      <c r="F9" s="199">
        <v>2</v>
      </c>
      <c r="G9" s="200" t="s">
        <v>661</v>
      </c>
      <c r="H9" s="199">
        <v>4200</v>
      </c>
      <c r="I9" s="201">
        <v>8400</v>
      </c>
      <c r="J9" s="9"/>
      <c r="K9" s="9"/>
      <c r="L9" s="9"/>
      <c r="M9" s="9"/>
      <c r="N9" s="201">
        <v>8400</v>
      </c>
      <c r="O9" s="9"/>
      <c r="P9" s="9"/>
    </row>
    <row r="10" spans="1:16" s="77" customFormat="1" ht="31.5" customHeight="1">
      <c r="A10" s="200" t="s">
        <v>642</v>
      </c>
      <c r="B10" s="200" t="s">
        <v>643</v>
      </c>
      <c r="C10" s="9"/>
      <c r="D10" s="101" t="s">
        <v>645</v>
      </c>
      <c r="E10" s="101" t="s">
        <v>659</v>
      </c>
      <c r="F10" s="199">
        <v>4</v>
      </c>
      <c r="G10" s="200" t="s">
        <v>661</v>
      </c>
      <c r="H10" s="199">
        <v>8000</v>
      </c>
      <c r="I10" s="201">
        <v>32000</v>
      </c>
      <c r="J10" s="9"/>
      <c r="K10" s="9"/>
      <c r="L10" s="9"/>
      <c r="M10" s="9"/>
      <c r="N10" s="201">
        <v>32000</v>
      </c>
      <c r="O10" s="9"/>
      <c r="P10" s="9"/>
    </row>
    <row r="11" spans="1:16" s="77" customFormat="1" ht="31.5" customHeight="1">
      <c r="A11" s="200" t="s">
        <v>642</v>
      </c>
      <c r="B11" s="200" t="s">
        <v>643</v>
      </c>
      <c r="C11" s="9"/>
      <c r="D11" s="101" t="s">
        <v>645</v>
      </c>
      <c r="E11" s="101" t="s">
        <v>659</v>
      </c>
      <c r="F11" s="199">
        <v>4</v>
      </c>
      <c r="G11" s="200" t="s">
        <v>661</v>
      </c>
      <c r="H11" s="199">
        <v>8000</v>
      </c>
      <c r="I11" s="201">
        <v>32000</v>
      </c>
      <c r="J11" s="9"/>
      <c r="K11" s="9"/>
      <c r="L11" s="9"/>
      <c r="M11" s="9"/>
      <c r="N11" s="201">
        <v>32000</v>
      </c>
      <c r="O11" s="9"/>
      <c r="P11" s="9"/>
    </row>
    <row r="12" spans="1:16" s="77" customFormat="1" ht="31.5" customHeight="1">
      <c r="A12" s="200" t="s">
        <v>642</v>
      </c>
      <c r="B12" s="200" t="s">
        <v>643</v>
      </c>
      <c r="C12" s="9"/>
      <c r="D12" s="101" t="s">
        <v>646</v>
      </c>
      <c r="E12" s="101" t="s">
        <v>659</v>
      </c>
      <c r="F12" s="199">
        <v>8</v>
      </c>
      <c r="G12" s="200" t="s">
        <v>661</v>
      </c>
      <c r="H12" s="199">
        <v>2500</v>
      </c>
      <c r="I12" s="201">
        <v>20000</v>
      </c>
      <c r="J12" s="9"/>
      <c r="K12" s="9"/>
      <c r="L12" s="9"/>
      <c r="M12" s="9"/>
      <c r="N12" s="201">
        <v>20000</v>
      </c>
      <c r="O12" s="9"/>
      <c r="P12" s="9"/>
    </row>
    <row r="13" spans="1:16" s="77" customFormat="1" ht="31.5" customHeight="1">
      <c r="A13" s="200" t="s">
        <v>642</v>
      </c>
      <c r="B13" s="200" t="s">
        <v>643</v>
      </c>
      <c r="C13" s="9"/>
      <c r="D13" s="101" t="s">
        <v>647</v>
      </c>
      <c r="E13" s="101" t="s">
        <v>659</v>
      </c>
      <c r="F13" s="199">
        <v>1</v>
      </c>
      <c r="G13" s="200" t="s">
        <v>661</v>
      </c>
      <c r="H13" s="199">
        <v>35000</v>
      </c>
      <c r="I13" s="201">
        <v>35000</v>
      </c>
      <c r="J13" s="9"/>
      <c r="K13" s="9"/>
      <c r="L13" s="9"/>
      <c r="M13" s="9"/>
      <c r="N13" s="201">
        <v>35000</v>
      </c>
      <c r="O13" s="9"/>
      <c r="P13" s="9"/>
    </row>
    <row r="14" spans="1:16" s="77" customFormat="1" ht="31.5" customHeight="1">
      <c r="A14" s="200" t="s">
        <v>642</v>
      </c>
      <c r="B14" s="200" t="s">
        <v>643</v>
      </c>
      <c r="C14" s="9"/>
      <c r="D14" s="101" t="s">
        <v>653</v>
      </c>
      <c r="E14" s="101" t="s">
        <v>660</v>
      </c>
      <c r="F14" s="199">
        <v>3</v>
      </c>
      <c r="G14" s="200" t="s">
        <v>662</v>
      </c>
      <c r="H14" s="199">
        <v>1000</v>
      </c>
      <c r="I14" s="201">
        <v>3000</v>
      </c>
      <c r="J14" s="9"/>
      <c r="K14" s="9"/>
      <c r="L14" s="9"/>
      <c r="M14" s="9"/>
      <c r="N14" s="201">
        <v>3000</v>
      </c>
      <c r="O14" s="9"/>
      <c r="P14" s="9"/>
    </row>
    <row r="15" spans="1:16" s="77" customFormat="1" ht="31.5" customHeight="1">
      <c r="A15" s="200" t="s">
        <v>642</v>
      </c>
      <c r="B15" s="200" t="s">
        <v>643</v>
      </c>
      <c r="C15" s="9"/>
      <c r="D15" s="101" t="s">
        <v>654</v>
      </c>
      <c r="E15" s="101" t="s">
        <v>660</v>
      </c>
      <c r="F15" s="199">
        <v>2</v>
      </c>
      <c r="G15" s="200" t="s">
        <v>662</v>
      </c>
      <c r="H15" s="199">
        <v>2500</v>
      </c>
      <c r="I15" s="201">
        <v>5000</v>
      </c>
      <c r="J15" s="9"/>
      <c r="K15" s="9"/>
      <c r="L15" s="9"/>
      <c r="M15" s="9"/>
      <c r="N15" s="201">
        <v>5000</v>
      </c>
      <c r="O15" s="9"/>
      <c r="P15" s="9"/>
    </row>
    <row r="16" spans="1:16" s="77" customFormat="1" ht="31.5" customHeight="1">
      <c r="A16" s="200" t="s">
        <v>642</v>
      </c>
      <c r="B16" s="200" t="s">
        <v>643</v>
      </c>
      <c r="C16" s="9"/>
      <c r="D16" s="101" t="s">
        <v>655</v>
      </c>
      <c r="E16" s="101" t="s">
        <v>660</v>
      </c>
      <c r="F16" s="199">
        <v>1</v>
      </c>
      <c r="G16" s="200" t="s">
        <v>662</v>
      </c>
      <c r="H16" s="199">
        <v>2800</v>
      </c>
      <c r="I16" s="201">
        <v>2800</v>
      </c>
      <c r="J16" s="9"/>
      <c r="K16" s="9"/>
      <c r="L16" s="9"/>
      <c r="M16" s="9"/>
      <c r="N16" s="201">
        <v>2800</v>
      </c>
      <c r="O16" s="9"/>
      <c r="P16" s="9"/>
    </row>
    <row r="17" spans="1:16" s="77" customFormat="1" ht="31.5" customHeight="1">
      <c r="A17" s="200" t="s">
        <v>642</v>
      </c>
      <c r="B17" s="200" t="s">
        <v>643</v>
      </c>
      <c r="C17" s="9"/>
      <c r="D17" s="101" t="s">
        <v>648</v>
      </c>
      <c r="E17" s="101" t="s">
        <v>660</v>
      </c>
      <c r="F17" s="199">
        <v>1</v>
      </c>
      <c r="G17" s="200" t="s">
        <v>662</v>
      </c>
      <c r="H17" s="199">
        <v>1980</v>
      </c>
      <c r="I17" s="201">
        <v>1980</v>
      </c>
      <c r="J17" s="9"/>
      <c r="K17" s="9"/>
      <c r="L17" s="9"/>
      <c r="M17" s="9"/>
      <c r="N17" s="201">
        <v>1980</v>
      </c>
      <c r="O17" s="9"/>
      <c r="P17" s="9"/>
    </row>
    <row r="18" spans="1:16" s="77" customFormat="1" ht="31.5" customHeight="1">
      <c r="A18" s="200" t="s">
        <v>642</v>
      </c>
      <c r="B18" s="200" t="s">
        <v>643</v>
      </c>
      <c r="C18" s="9"/>
      <c r="D18" s="101" t="s">
        <v>656</v>
      </c>
      <c r="E18" s="101" t="s">
        <v>660</v>
      </c>
      <c r="F18" s="199">
        <v>1</v>
      </c>
      <c r="G18" s="200" t="s">
        <v>662</v>
      </c>
      <c r="H18" s="199">
        <v>1000</v>
      </c>
      <c r="I18" s="201">
        <v>1000</v>
      </c>
      <c r="J18" s="9"/>
      <c r="K18" s="9"/>
      <c r="L18" s="9"/>
      <c r="M18" s="9"/>
      <c r="N18" s="201">
        <v>1000</v>
      </c>
      <c r="O18" s="9"/>
      <c r="P18" s="9"/>
    </row>
    <row r="19" spans="1:16" s="77" customFormat="1" ht="31.5" customHeight="1">
      <c r="A19" s="200" t="s">
        <v>642</v>
      </c>
      <c r="B19" s="200" t="s">
        <v>643</v>
      </c>
      <c r="C19" s="9"/>
      <c r="D19" s="101" t="s">
        <v>657</v>
      </c>
      <c r="E19" s="101" t="s">
        <v>660</v>
      </c>
      <c r="F19" s="199">
        <v>1</v>
      </c>
      <c r="G19" s="200" t="s">
        <v>662</v>
      </c>
      <c r="H19" s="199">
        <v>800</v>
      </c>
      <c r="I19" s="201">
        <v>800</v>
      </c>
      <c r="J19" s="9"/>
      <c r="K19" s="9"/>
      <c r="L19" s="9"/>
      <c r="M19" s="9"/>
      <c r="N19" s="201">
        <v>800</v>
      </c>
      <c r="O19" s="9"/>
      <c r="P19" s="9"/>
    </row>
    <row r="20" spans="1:16" s="77" customFormat="1" ht="31.5" customHeight="1">
      <c r="A20" s="200" t="s">
        <v>642</v>
      </c>
      <c r="B20" s="200" t="s">
        <v>643</v>
      </c>
      <c r="C20" s="9"/>
      <c r="D20" s="101" t="s">
        <v>649</v>
      </c>
      <c r="E20" s="101" t="s">
        <v>660</v>
      </c>
      <c r="F20" s="199">
        <v>20</v>
      </c>
      <c r="G20" s="200" t="s">
        <v>663</v>
      </c>
      <c r="H20" s="199">
        <v>780</v>
      </c>
      <c r="I20" s="201">
        <v>15600</v>
      </c>
      <c r="J20" s="9"/>
      <c r="K20" s="9"/>
      <c r="L20" s="9"/>
      <c r="M20" s="9"/>
      <c r="N20" s="201">
        <v>15600</v>
      </c>
      <c r="O20" s="9"/>
      <c r="P20" s="9"/>
    </row>
    <row r="21" spans="1:16" s="77" customFormat="1" ht="31.5" customHeight="1">
      <c r="A21" s="200" t="s">
        <v>642</v>
      </c>
      <c r="B21" s="200" t="s">
        <v>643</v>
      </c>
      <c r="C21" s="9"/>
      <c r="D21" s="101" t="s">
        <v>649</v>
      </c>
      <c r="E21" s="101" t="s">
        <v>660</v>
      </c>
      <c r="F21" s="199">
        <v>20</v>
      </c>
      <c r="G21" s="200" t="s">
        <v>664</v>
      </c>
      <c r="H21" s="199">
        <v>750</v>
      </c>
      <c r="I21" s="201">
        <v>15000</v>
      </c>
      <c r="J21" s="9"/>
      <c r="K21" s="9"/>
      <c r="L21" s="9"/>
      <c r="M21" s="9"/>
      <c r="N21" s="201">
        <v>15000</v>
      </c>
      <c r="O21" s="9"/>
      <c r="P21" s="9"/>
    </row>
    <row r="22" spans="1:16" s="77" customFormat="1" ht="31.5" customHeight="1">
      <c r="A22" s="200" t="s">
        <v>642</v>
      </c>
      <c r="B22" s="200" t="s">
        <v>643</v>
      </c>
      <c r="C22" s="9"/>
      <c r="D22" s="101" t="s">
        <v>649</v>
      </c>
      <c r="E22" s="101" t="s">
        <v>660</v>
      </c>
      <c r="F22" s="199">
        <v>25</v>
      </c>
      <c r="G22" s="200" t="s">
        <v>665</v>
      </c>
      <c r="H22" s="199">
        <v>1680</v>
      </c>
      <c r="I22" s="201">
        <v>42000</v>
      </c>
      <c r="J22" s="9"/>
      <c r="K22" s="9"/>
      <c r="L22" s="9"/>
      <c r="M22" s="9"/>
      <c r="N22" s="201">
        <v>42000</v>
      </c>
      <c r="O22" s="9"/>
      <c r="P22" s="9"/>
    </row>
    <row r="23" spans="1:16" s="77" customFormat="1" ht="31.5" customHeight="1">
      <c r="A23" s="200" t="s">
        <v>642</v>
      </c>
      <c r="B23" s="200" t="s">
        <v>643</v>
      </c>
      <c r="C23" s="10"/>
      <c r="D23" s="101" t="s">
        <v>649</v>
      </c>
      <c r="E23" s="101" t="s">
        <v>660</v>
      </c>
      <c r="F23" s="199">
        <v>50</v>
      </c>
      <c r="G23" s="200" t="s">
        <v>665</v>
      </c>
      <c r="H23" s="199">
        <v>210</v>
      </c>
      <c r="I23" s="201">
        <v>10500</v>
      </c>
      <c r="J23" s="10"/>
      <c r="K23" s="10"/>
      <c r="L23" s="10"/>
      <c r="M23" s="10"/>
      <c r="N23" s="201">
        <v>10500</v>
      </c>
      <c r="O23" s="10"/>
      <c r="P23" s="10"/>
    </row>
    <row r="24" spans="1:16" s="77" customFormat="1" ht="31.5" customHeight="1">
      <c r="A24" s="200" t="s">
        <v>642</v>
      </c>
      <c r="B24" s="200" t="s">
        <v>643</v>
      </c>
      <c r="C24" s="10"/>
      <c r="D24" s="101" t="s">
        <v>649</v>
      </c>
      <c r="E24" s="101" t="s">
        <v>660</v>
      </c>
      <c r="F24" s="199">
        <v>10</v>
      </c>
      <c r="G24" s="200" t="s">
        <v>666</v>
      </c>
      <c r="H24" s="199">
        <v>2000</v>
      </c>
      <c r="I24" s="201">
        <v>20000</v>
      </c>
      <c r="J24" s="10"/>
      <c r="K24" s="10"/>
      <c r="L24" s="10"/>
      <c r="M24" s="10"/>
      <c r="N24" s="201">
        <v>20000</v>
      </c>
      <c r="O24" s="10"/>
      <c r="P24" s="10"/>
    </row>
    <row r="25" spans="1:16" s="77" customFormat="1" ht="31.5" customHeight="1">
      <c r="A25" s="200" t="s">
        <v>642</v>
      </c>
      <c r="B25" s="200" t="s">
        <v>643</v>
      </c>
      <c r="C25" s="10"/>
      <c r="D25" s="101" t="s">
        <v>649</v>
      </c>
      <c r="E25" s="101" t="s">
        <v>660</v>
      </c>
      <c r="F25" s="199">
        <v>20</v>
      </c>
      <c r="G25" s="200" t="s">
        <v>665</v>
      </c>
      <c r="H25" s="199">
        <v>260</v>
      </c>
      <c r="I25" s="201">
        <v>5200</v>
      </c>
      <c r="J25" s="10"/>
      <c r="K25" s="10"/>
      <c r="L25" s="10"/>
      <c r="M25" s="10"/>
      <c r="N25" s="201">
        <v>5200</v>
      </c>
      <c r="O25" s="10"/>
      <c r="P25" s="10"/>
    </row>
    <row r="26" spans="1:16" s="77" customFormat="1" ht="31.5" customHeight="1">
      <c r="A26" s="200" t="s">
        <v>642</v>
      </c>
      <c r="B26" s="200" t="s">
        <v>643</v>
      </c>
      <c r="C26" s="10"/>
      <c r="D26" s="101" t="s">
        <v>650</v>
      </c>
      <c r="E26" s="101" t="s">
        <v>660</v>
      </c>
      <c r="F26" s="199">
        <v>1</v>
      </c>
      <c r="G26" s="200" t="s">
        <v>665</v>
      </c>
      <c r="H26" s="199">
        <v>4000</v>
      </c>
      <c r="I26" s="201">
        <v>4000</v>
      </c>
      <c r="J26" s="10"/>
      <c r="K26" s="10"/>
      <c r="L26" s="10"/>
      <c r="M26" s="10"/>
      <c r="N26" s="201">
        <v>4000</v>
      </c>
      <c r="O26" s="10"/>
      <c r="P26" s="10"/>
    </row>
    <row r="27" spans="1:16" s="77" customFormat="1" ht="31.5" customHeight="1">
      <c r="A27" s="200" t="s">
        <v>642</v>
      </c>
      <c r="B27" s="200" t="s">
        <v>643</v>
      </c>
      <c r="C27" s="10"/>
      <c r="D27" s="101" t="s">
        <v>650</v>
      </c>
      <c r="E27" s="101" t="s">
        <v>660</v>
      </c>
      <c r="F27" s="199">
        <v>1</v>
      </c>
      <c r="G27" s="200" t="s">
        <v>665</v>
      </c>
      <c r="H27" s="199">
        <v>1480</v>
      </c>
      <c r="I27" s="201">
        <v>1480</v>
      </c>
      <c r="J27" s="10"/>
      <c r="K27" s="10"/>
      <c r="L27" s="10"/>
      <c r="M27" s="10"/>
      <c r="N27" s="201">
        <v>1480</v>
      </c>
      <c r="O27" s="10"/>
      <c r="P27" s="10"/>
    </row>
    <row r="28" spans="1:16" s="77" customFormat="1" ht="31.5" customHeight="1">
      <c r="A28" s="200" t="s">
        <v>642</v>
      </c>
      <c r="B28" s="200" t="s">
        <v>643</v>
      </c>
      <c r="C28" s="10"/>
      <c r="D28" s="101" t="s">
        <v>658</v>
      </c>
      <c r="E28" s="101" t="s">
        <v>660</v>
      </c>
      <c r="F28" s="199">
        <v>25</v>
      </c>
      <c r="G28" s="200" t="s">
        <v>663</v>
      </c>
      <c r="H28" s="199">
        <v>480</v>
      </c>
      <c r="I28" s="201">
        <v>12000</v>
      </c>
      <c r="J28" s="10"/>
      <c r="K28" s="10"/>
      <c r="L28" s="10"/>
      <c r="M28" s="10"/>
      <c r="N28" s="201">
        <v>12000</v>
      </c>
      <c r="O28" s="10"/>
      <c r="P28" s="10"/>
    </row>
    <row r="29" spans="1:16" s="77" customFormat="1" ht="31.5" customHeight="1">
      <c r="A29" s="200" t="s">
        <v>642</v>
      </c>
      <c r="B29" s="200" t="s">
        <v>643</v>
      </c>
      <c r="C29" s="10"/>
      <c r="D29" s="101" t="s">
        <v>658</v>
      </c>
      <c r="E29" s="101" t="s">
        <v>660</v>
      </c>
      <c r="F29" s="199">
        <v>40</v>
      </c>
      <c r="G29" s="200" t="s">
        <v>663</v>
      </c>
      <c r="H29" s="199">
        <v>200</v>
      </c>
      <c r="I29" s="201">
        <v>8000</v>
      </c>
      <c r="J29" s="10"/>
      <c r="K29" s="10"/>
      <c r="L29" s="10"/>
      <c r="M29" s="10"/>
      <c r="N29" s="201">
        <v>8000</v>
      </c>
      <c r="O29" s="10"/>
      <c r="P29" s="10"/>
    </row>
    <row r="30" spans="1:16" s="77" customFormat="1" ht="31.5" customHeight="1">
      <c r="A30" s="200" t="s">
        <v>642</v>
      </c>
      <c r="B30" s="200" t="s">
        <v>643</v>
      </c>
      <c r="C30" s="10"/>
      <c r="D30" s="101" t="s">
        <v>651</v>
      </c>
      <c r="E30" s="101" t="s">
        <v>660</v>
      </c>
      <c r="F30" s="199">
        <v>12</v>
      </c>
      <c r="G30" s="200" t="s">
        <v>663</v>
      </c>
      <c r="H30" s="199">
        <v>600</v>
      </c>
      <c r="I30" s="201">
        <v>7200</v>
      </c>
      <c r="J30" s="10"/>
      <c r="K30" s="10"/>
      <c r="L30" s="10"/>
      <c r="M30" s="10"/>
      <c r="N30" s="201">
        <v>7200</v>
      </c>
      <c r="O30" s="10"/>
      <c r="P30" s="10"/>
    </row>
    <row r="31" spans="1:16" s="77" customFormat="1" ht="31.5" customHeight="1">
      <c r="A31" s="10"/>
      <c r="B31" s="10"/>
      <c r="C31" s="10"/>
      <c r="D31" s="10"/>
      <c r="E31" s="10"/>
      <c r="F31" s="10"/>
      <c r="G31" s="10"/>
      <c r="H31" s="10"/>
      <c r="I31" s="202">
        <f>SUM(I4:I30)</f>
        <v>517960</v>
      </c>
      <c r="J31" s="10"/>
      <c r="K31" s="10"/>
      <c r="L31" s="10"/>
      <c r="M31" s="10"/>
      <c r="N31" s="202">
        <f>SUM(N4:N30)</f>
        <v>517960</v>
      </c>
      <c r="O31" s="10"/>
      <c r="P31" s="10"/>
    </row>
    <row r="34" ht="14.25">
      <c r="D34" t="s">
        <v>641</v>
      </c>
    </row>
  </sheetData>
  <sheetProtection/>
  <mergeCells count="1">
    <mergeCell ref="A1:P1"/>
  </mergeCells>
  <dataValidations count="2">
    <dataValidation type="list" allowBlank="1" showInputMessage="1" showErrorMessage="1" sqref="D4:D30">
      <formula1>$X$35:$X$529</formula1>
    </dataValidation>
    <dataValidation type="list" allowBlank="1" showInputMessage="1" showErrorMessage="1" sqref="E4:E30">
      <formula1>$AA$43:$AA$46</formula1>
    </dataValidation>
  </dataValidations>
  <printOptions/>
  <pageMargins left="0.71" right="0.71" top="0.75" bottom="0.75" header="0.31" footer="0.31"/>
  <pageSetup fitToHeight="0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tabSelected="1" workbookViewId="0" topLeftCell="A1">
      <selection activeCell="M14" sqref="M14"/>
    </sheetView>
  </sheetViews>
  <sheetFormatPr defaultColWidth="9.00390625" defaultRowHeight="14.25"/>
  <cols>
    <col min="1" max="1" width="10.875" style="1" customWidth="1"/>
    <col min="2" max="2" width="7.00390625" style="1" customWidth="1"/>
    <col min="3" max="16" width="5.625" style="1" customWidth="1"/>
    <col min="17" max="17" width="7.125" style="1" customWidth="1"/>
    <col min="18" max="19" width="5.625" style="1" customWidth="1"/>
    <col min="20" max="20" width="6.75390625" style="1" customWidth="1"/>
    <col min="21" max="21" width="7.00390625" style="1" customWidth="1"/>
    <col min="22" max="25" width="5.625" style="1" customWidth="1"/>
    <col min="26" max="27" width="6.625" style="1" customWidth="1"/>
    <col min="28" max="28" width="6.00390625" style="1" customWidth="1"/>
    <col min="29" max="29" width="7.00390625" style="1" customWidth="1"/>
    <col min="30" max="16384" width="9.00390625" style="1" customWidth="1"/>
  </cols>
  <sheetData>
    <row r="1" spans="1:29" ht="34.5" customHeight="1">
      <c r="A1" s="167" t="s">
        <v>202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</row>
    <row r="2" spans="1:29" ht="32.25" customHeight="1">
      <c r="A2" s="168" t="s">
        <v>219</v>
      </c>
      <c r="B2" s="191"/>
      <c r="C2" s="191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196" t="s">
        <v>0</v>
      </c>
      <c r="AC2" s="196"/>
    </row>
    <row r="3" spans="1:29" ht="28.5" customHeight="1">
      <c r="A3" s="192" t="s">
        <v>203</v>
      </c>
      <c r="B3" s="192" t="s">
        <v>204</v>
      </c>
      <c r="C3" s="192"/>
      <c r="D3" s="192"/>
      <c r="E3" s="192"/>
      <c r="F3" s="192" t="s">
        <v>205</v>
      </c>
      <c r="G3" s="192"/>
      <c r="H3" s="192"/>
      <c r="I3" s="192"/>
      <c r="J3" s="192"/>
      <c r="K3" s="192"/>
      <c r="L3" s="192"/>
      <c r="M3" s="192" t="s">
        <v>206</v>
      </c>
      <c r="N3" s="192"/>
      <c r="O3" s="192"/>
      <c r="P3" s="192"/>
      <c r="Q3" s="192" t="s">
        <v>207</v>
      </c>
      <c r="R3" s="192"/>
      <c r="S3" s="192"/>
      <c r="T3" s="192"/>
      <c r="U3" s="192"/>
      <c r="V3" s="193" t="s">
        <v>186</v>
      </c>
      <c r="W3" s="194"/>
      <c r="X3" s="193" t="s">
        <v>187</v>
      </c>
      <c r="Y3" s="194"/>
      <c r="Z3" s="193" t="s">
        <v>208</v>
      </c>
      <c r="AA3" s="195"/>
      <c r="AB3" s="194"/>
      <c r="AC3" s="192" t="s">
        <v>209</v>
      </c>
    </row>
    <row r="4" spans="1:29" ht="14.25" customHeight="1">
      <c r="A4" s="192"/>
      <c r="B4" s="192" t="s">
        <v>2</v>
      </c>
      <c r="C4" s="192" t="s">
        <v>4</v>
      </c>
      <c r="D4" s="192" t="s">
        <v>210</v>
      </c>
      <c r="E4" s="192" t="s">
        <v>211</v>
      </c>
      <c r="F4" s="192" t="s">
        <v>2</v>
      </c>
      <c r="G4" s="192" t="s">
        <v>4</v>
      </c>
      <c r="H4" s="197" t="s">
        <v>210</v>
      </c>
      <c r="I4" s="192" t="s">
        <v>42</v>
      </c>
      <c r="J4" s="192"/>
      <c r="K4" s="192" t="s">
        <v>212</v>
      </c>
      <c r="L4" s="192" t="s">
        <v>213</v>
      </c>
      <c r="M4" s="192" t="s">
        <v>2</v>
      </c>
      <c r="N4" s="192" t="s">
        <v>4</v>
      </c>
      <c r="O4" s="192" t="s">
        <v>210</v>
      </c>
      <c r="P4" s="192" t="s">
        <v>211</v>
      </c>
      <c r="Q4" s="192" t="s">
        <v>2</v>
      </c>
      <c r="R4" s="192" t="s">
        <v>4</v>
      </c>
      <c r="S4" s="192" t="s">
        <v>210</v>
      </c>
      <c r="T4" s="192" t="s">
        <v>211</v>
      </c>
      <c r="U4" s="192" t="s">
        <v>214</v>
      </c>
      <c r="V4" s="192" t="s">
        <v>4</v>
      </c>
      <c r="W4" s="192" t="s">
        <v>211</v>
      </c>
      <c r="X4" s="192" t="s">
        <v>4</v>
      </c>
      <c r="Y4" s="192" t="s">
        <v>211</v>
      </c>
      <c r="Z4" s="192" t="s">
        <v>4</v>
      </c>
      <c r="AA4" s="192" t="s">
        <v>211</v>
      </c>
      <c r="AB4" s="192" t="s">
        <v>215</v>
      </c>
      <c r="AC4" s="192"/>
    </row>
    <row r="5" spans="1:29" ht="171" customHeight="1">
      <c r="A5" s="192"/>
      <c r="B5" s="192"/>
      <c r="C5" s="192"/>
      <c r="D5" s="192"/>
      <c r="E5" s="192"/>
      <c r="F5" s="192"/>
      <c r="G5" s="192"/>
      <c r="H5" s="198"/>
      <c r="I5" s="5" t="s">
        <v>216</v>
      </c>
      <c r="J5" s="5" t="s">
        <v>217</v>
      </c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</row>
    <row r="6" spans="1:29" ht="111" customHeight="1">
      <c r="A6" s="6" t="s">
        <v>611</v>
      </c>
      <c r="B6" s="6">
        <v>24.747</v>
      </c>
      <c r="C6" s="6">
        <v>13.09</v>
      </c>
      <c r="D6" s="155">
        <f>C6/B6</f>
        <v>0.5289530044045743</v>
      </c>
      <c r="E6" s="6">
        <v>24</v>
      </c>
      <c r="F6" s="6">
        <v>20.9</v>
      </c>
      <c r="G6" s="6">
        <v>11.24</v>
      </c>
      <c r="H6" s="155">
        <f>G6/F6</f>
        <v>0.537799043062201</v>
      </c>
      <c r="I6" s="6">
        <v>20.9</v>
      </c>
      <c r="J6" s="6"/>
      <c r="K6" s="6">
        <v>6</v>
      </c>
      <c r="L6" s="6"/>
      <c r="M6" s="6"/>
      <c r="N6" s="6"/>
      <c r="O6" s="155"/>
      <c r="P6" s="6"/>
      <c r="Q6" s="6">
        <f>B6+F6</f>
        <v>45.647</v>
      </c>
      <c r="R6" s="6">
        <f>C6+G6</f>
        <v>24.33</v>
      </c>
      <c r="S6" s="155">
        <f>R6/Q6</f>
        <v>0.5330032641794641</v>
      </c>
      <c r="T6" s="156">
        <f>E6+I6-1</f>
        <v>43.9</v>
      </c>
      <c r="U6" s="155">
        <f>(T6/Q6)-1</f>
        <v>-0.03827195653602644</v>
      </c>
      <c r="V6" s="6">
        <v>4.73</v>
      </c>
      <c r="W6" s="6">
        <v>12.5</v>
      </c>
      <c r="X6" s="6">
        <v>12.62</v>
      </c>
      <c r="Y6" s="6">
        <v>15</v>
      </c>
      <c r="Z6" s="6">
        <f>C6+G6+V6+X6</f>
        <v>41.68</v>
      </c>
      <c r="AA6" s="156">
        <f>T6+W6+Y6</f>
        <v>71.4</v>
      </c>
      <c r="AB6" s="156">
        <f>AA6-Z6</f>
        <v>29.720000000000006</v>
      </c>
      <c r="AC6" s="6"/>
    </row>
    <row r="7" spans="1:29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6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9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4:20" ht="14.25">
      <c r="D14" s="7"/>
      <c r="H14" s="7"/>
      <c r="O14" s="7"/>
      <c r="S14" s="7"/>
      <c r="T14" s="7"/>
    </row>
    <row r="15" spans="4:20" ht="14.25">
      <c r="D15" s="7"/>
      <c r="H15" s="7"/>
      <c r="O15" s="7"/>
      <c r="S15" s="7"/>
      <c r="T15" s="7"/>
    </row>
    <row r="16" spans="4:20" ht="14.25">
      <c r="D16" s="7"/>
      <c r="H16" s="7"/>
      <c r="O16" s="7"/>
      <c r="S16" s="7"/>
      <c r="T16" s="7"/>
    </row>
    <row r="17" spans="4:20" ht="14.25">
      <c r="D17" s="7"/>
      <c r="H17" s="7"/>
      <c r="O17" s="7"/>
      <c r="S17" s="7"/>
      <c r="T17" s="7"/>
    </row>
    <row r="18" spans="4:20" ht="14.25">
      <c r="D18" s="7"/>
      <c r="H18" s="7"/>
      <c r="O18" s="7"/>
      <c r="S18" s="7"/>
      <c r="T18" s="7"/>
    </row>
    <row r="19" spans="4:20" ht="14.25">
      <c r="D19" s="7"/>
      <c r="H19" s="7"/>
      <c r="O19" s="7"/>
      <c r="S19" s="7"/>
      <c r="T19" s="7"/>
    </row>
    <row r="20" spans="4:20" ht="14.25">
      <c r="D20" s="7"/>
      <c r="H20" s="7"/>
      <c r="O20" s="7"/>
      <c r="S20" s="7"/>
      <c r="T20" s="7"/>
    </row>
    <row r="21" spans="4:20" ht="14.25">
      <c r="D21" s="7"/>
      <c r="H21" s="7"/>
      <c r="O21" s="7"/>
      <c r="S21" s="7"/>
      <c r="T21" s="7"/>
    </row>
    <row r="22" spans="4:20" ht="14.25">
      <c r="D22" s="7"/>
      <c r="H22" s="7"/>
      <c r="O22" s="7"/>
      <c r="S22" s="7"/>
      <c r="T22" s="7"/>
    </row>
    <row r="23" spans="4:20" ht="14.25">
      <c r="D23" s="7"/>
      <c r="H23" s="7"/>
      <c r="O23" s="7"/>
      <c r="S23" s="7"/>
      <c r="T23" s="7"/>
    </row>
    <row r="24" spans="4:20" ht="14.25">
      <c r="D24" s="7"/>
      <c r="H24" s="7"/>
      <c r="O24" s="7"/>
      <c r="S24" s="7"/>
      <c r="T24" s="7"/>
    </row>
    <row r="25" spans="4:20" ht="14.25">
      <c r="D25" s="7"/>
      <c r="H25" s="7"/>
      <c r="O25" s="7"/>
      <c r="S25" s="7"/>
      <c r="T25" s="7"/>
    </row>
    <row r="26" spans="4:8" ht="14.25">
      <c r="D26" s="7"/>
      <c r="H26" s="7"/>
    </row>
  </sheetData>
  <sheetProtection/>
  <mergeCells count="38">
    <mergeCell ref="AA4:AA5"/>
    <mergeCell ref="AB4:AB5"/>
    <mergeCell ref="AC3:AC5"/>
    <mergeCell ref="W4:W5"/>
    <mergeCell ref="X4:X5"/>
    <mergeCell ref="Y4:Y5"/>
    <mergeCell ref="Z4:Z5"/>
    <mergeCell ref="S4:S5"/>
    <mergeCell ref="T4:T5"/>
    <mergeCell ref="U4:U5"/>
    <mergeCell ref="V4:V5"/>
    <mergeCell ref="O4:O5"/>
    <mergeCell ref="P4:P5"/>
    <mergeCell ref="Q4:Q5"/>
    <mergeCell ref="R4:R5"/>
    <mergeCell ref="K4:K5"/>
    <mergeCell ref="L4:L5"/>
    <mergeCell ref="M4:M5"/>
    <mergeCell ref="N4:N5"/>
    <mergeCell ref="I4:J4"/>
    <mergeCell ref="A3:A5"/>
    <mergeCell ref="B4:B5"/>
    <mergeCell ref="C4:C5"/>
    <mergeCell ref="D4:D5"/>
    <mergeCell ref="E4:E5"/>
    <mergeCell ref="F4:F5"/>
    <mergeCell ref="G4:G5"/>
    <mergeCell ref="H4:H5"/>
    <mergeCell ref="A1:AC1"/>
    <mergeCell ref="A2:C2"/>
    <mergeCell ref="B3:E3"/>
    <mergeCell ref="F3:L3"/>
    <mergeCell ref="M3:P3"/>
    <mergeCell ref="Q3:U3"/>
    <mergeCell ref="V3:W3"/>
    <mergeCell ref="X3:Y3"/>
    <mergeCell ref="Z3:AB3"/>
    <mergeCell ref="AB2:AC2"/>
  </mergeCells>
  <printOptions/>
  <pageMargins left="0.71" right="0.71" top="0.75" bottom="0.75" header="0.39" footer="0.31"/>
  <pageSetup fitToHeight="1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showZeros="0" workbookViewId="0" topLeftCell="A10">
      <selection activeCell="A32" sqref="A32:IV36"/>
    </sheetView>
  </sheetViews>
  <sheetFormatPr defaultColWidth="9.00390625" defaultRowHeight="14.25"/>
  <cols>
    <col min="1" max="1" width="35.50390625" style="0" customWidth="1"/>
    <col min="2" max="3" width="12.625" style="0" customWidth="1"/>
    <col min="4" max="4" width="13.375" style="0" bestFit="1" customWidth="1"/>
  </cols>
  <sheetData>
    <row r="1" spans="1:4" ht="22.5">
      <c r="A1" s="171" t="s">
        <v>255</v>
      </c>
      <c r="B1" s="171"/>
      <c r="C1" s="171"/>
      <c r="D1" s="171"/>
    </row>
    <row r="2" spans="1:3" ht="14.25">
      <c r="A2" s="51"/>
      <c r="B2" s="51"/>
      <c r="C2" s="52" t="s">
        <v>40</v>
      </c>
    </row>
    <row r="3" spans="1:4" ht="21.75" customHeight="1">
      <c r="A3" s="157" t="s">
        <v>41</v>
      </c>
      <c r="B3" s="72" t="s">
        <v>2</v>
      </c>
      <c r="C3" s="72" t="s">
        <v>42</v>
      </c>
      <c r="D3" s="82" t="s">
        <v>43</v>
      </c>
    </row>
    <row r="4" spans="1:4" s="115" customFormat="1" ht="15" customHeight="1">
      <c r="A4" s="53" t="s">
        <v>8</v>
      </c>
      <c r="B4" s="116">
        <v>1895.2</v>
      </c>
      <c r="C4" s="60">
        <v>2402.5</v>
      </c>
      <c r="D4" s="117">
        <f>C4-B4</f>
        <v>507.29999999999995</v>
      </c>
    </row>
    <row r="5" spans="1:4" s="115" customFormat="1" ht="14.25">
      <c r="A5" s="55" t="s">
        <v>10</v>
      </c>
      <c r="B5" s="60">
        <v>100</v>
      </c>
      <c r="C5" s="60">
        <f>SUM(C6:C8)</f>
        <v>100</v>
      </c>
      <c r="D5" s="117">
        <f aca="true" t="shared" si="0" ref="D5:D45">C5-B5</f>
        <v>0</v>
      </c>
    </row>
    <row r="6" spans="1:4" s="93" customFormat="1" ht="14.25">
      <c r="A6" s="46" t="s">
        <v>44</v>
      </c>
      <c r="B6" s="56">
        <v>43</v>
      </c>
      <c r="C6" s="56">
        <v>43</v>
      </c>
      <c r="D6" s="118">
        <f t="shared" si="0"/>
        <v>0</v>
      </c>
    </row>
    <row r="7" spans="1:4" s="93" customFormat="1" ht="14.25">
      <c r="A7" s="46" t="s">
        <v>45</v>
      </c>
      <c r="B7" s="56">
        <v>50</v>
      </c>
      <c r="C7" s="56">
        <v>50</v>
      </c>
      <c r="D7" s="118">
        <f t="shared" si="0"/>
        <v>0</v>
      </c>
    </row>
    <row r="8" spans="1:4" s="93" customFormat="1" ht="14.25">
      <c r="A8" s="46" t="s">
        <v>46</v>
      </c>
      <c r="B8" s="56">
        <v>7</v>
      </c>
      <c r="C8" s="56">
        <v>7</v>
      </c>
      <c r="D8" s="118">
        <f t="shared" si="0"/>
        <v>0</v>
      </c>
    </row>
    <row r="9" spans="1:4" s="115" customFormat="1" ht="14.25">
      <c r="A9" s="55" t="s">
        <v>12</v>
      </c>
      <c r="B9" s="114">
        <v>500</v>
      </c>
      <c r="C9" s="114">
        <v>500</v>
      </c>
      <c r="D9" s="117">
        <f t="shared" si="0"/>
        <v>0</v>
      </c>
    </row>
    <row r="10" spans="1:4" s="115" customFormat="1" ht="14.25">
      <c r="A10" s="55" t="s">
        <v>14</v>
      </c>
      <c r="B10" s="60">
        <v>9670</v>
      </c>
      <c r="C10" s="60">
        <f>SUM(C11:C14)</f>
        <v>10318.6</v>
      </c>
      <c r="D10" s="117">
        <f t="shared" si="0"/>
        <v>648.6000000000004</v>
      </c>
    </row>
    <row r="11" spans="1:4" s="93" customFormat="1" ht="14.25">
      <c r="A11" s="46" t="s">
        <v>47</v>
      </c>
      <c r="B11" s="57">
        <v>9460</v>
      </c>
      <c r="C11" s="56">
        <v>4300</v>
      </c>
      <c r="D11" s="118">
        <f t="shared" si="0"/>
        <v>-5160</v>
      </c>
    </row>
    <row r="12" spans="1:4" s="93" customFormat="1" ht="14.25">
      <c r="A12" s="46" t="s">
        <v>48</v>
      </c>
      <c r="B12" s="56"/>
      <c r="C12" s="56"/>
      <c r="D12" s="118">
        <f t="shared" si="0"/>
        <v>0</v>
      </c>
    </row>
    <row r="13" spans="1:4" s="93" customFormat="1" ht="24">
      <c r="A13" s="46" t="s">
        <v>49</v>
      </c>
      <c r="B13" s="56">
        <v>10</v>
      </c>
      <c r="C13" s="56">
        <v>10.8</v>
      </c>
      <c r="D13" s="118">
        <f t="shared" si="0"/>
        <v>0.8000000000000007</v>
      </c>
    </row>
    <row r="14" spans="1:4" s="93" customFormat="1" ht="14.25">
      <c r="A14" s="46" t="s">
        <v>50</v>
      </c>
      <c r="B14" s="56">
        <v>200</v>
      </c>
      <c r="C14" s="56">
        <v>6007.8</v>
      </c>
      <c r="D14" s="118">
        <f t="shared" si="0"/>
        <v>5807.8</v>
      </c>
    </row>
    <row r="15" spans="1:4" s="93" customFormat="1" ht="14.25">
      <c r="A15" s="46" t="s">
        <v>51</v>
      </c>
      <c r="B15" s="56"/>
      <c r="C15" s="56"/>
      <c r="D15" s="118">
        <f t="shared" si="0"/>
        <v>0</v>
      </c>
    </row>
    <row r="16" spans="1:4" s="93" customFormat="1" ht="14.25">
      <c r="A16" s="46" t="s">
        <v>52</v>
      </c>
      <c r="B16" s="56">
        <v>200</v>
      </c>
      <c r="C16" s="56">
        <v>7.8</v>
      </c>
      <c r="D16" s="118">
        <f t="shared" si="0"/>
        <v>-192.2</v>
      </c>
    </row>
    <row r="17" spans="1:4" s="115" customFormat="1" ht="14.25">
      <c r="A17" s="55" t="s">
        <v>53</v>
      </c>
      <c r="B17" s="60">
        <v>2296</v>
      </c>
      <c r="C17" s="60">
        <f>SUM(C18,C29)</f>
        <v>5922.900000000001</v>
      </c>
      <c r="D17" s="117">
        <f t="shared" si="0"/>
        <v>3626.9000000000005</v>
      </c>
    </row>
    <row r="18" spans="1:4" s="93" customFormat="1" ht="14.25">
      <c r="A18" s="46" t="s">
        <v>54</v>
      </c>
      <c r="B18" s="56">
        <v>1824</v>
      </c>
      <c r="C18" s="56">
        <f>SUM(C19:C26)</f>
        <v>5782.900000000001</v>
      </c>
      <c r="D18" s="118">
        <f t="shared" si="0"/>
        <v>3958.9000000000005</v>
      </c>
    </row>
    <row r="19" spans="1:4" s="93" customFormat="1" ht="14.25">
      <c r="A19" s="46" t="s">
        <v>55</v>
      </c>
      <c r="B19" s="56"/>
      <c r="C19" s="56">
        <v>280</v>
      </c>
      <c r="D19" s="118">
        <f t="shared" si="0"/>
        <v>280</v>
      </c>
    </row>
    <row r="20" spans="1:4" s="93" customFormat="1" ht="14.25">
      <c r="A20" s="46" t="s">
        <v>56</v>
      </c>
      <c r="B20" s="56"/>
      <c r="C20" s="56">
        <v>2700</v>
      </c>
      <c r="D20" s="118">
        <f t="shared" si="0"/>
        <v>2700</v>
      </c>
    </row>
    <row r="21" spans="1:4" s="93" customFormat="1" ht="14.25">
      <c r="A21" s="46" t="s">
        <v>57</v>
      </c>
      <c r="B21" s="56">
        <v>550.4</v>
      </c>
      <c r="C21" s="56">
        <v>1367.3</v>
      </c>
      <c r="D21" s="118">
        <f t="shared" si="0"/>
        <v>816.9</v>
      </c>
    </row>
    <row r="22" spans="1:4" s="93" customFormat="1" ht="14.25">
      <c r="A22" s="46" t="s">
        <v>58</v>
      </c>
      <c r="B22" s="56">
        <v>130</v>
      </c>
      <c r="C22" s="56">
        <v>130</v>
      </c>
      <c r="D22" s="118">
        <f t="shared" si="0"/>
        <v>0</v>
      </c>
    </row>
    <row r="23" spans="1:4" s="93" customFormat="1" ht="14.25">
      <c r="A23" s="46" t="s">
        <v>59</v>
      </c>
      <c r="B23" s="56">
        <v>550</v>
      </c>
      <c r="C23" s="56">
        <v>654</v>
      </c>
      <c r="D23" s="118">
        <f t="shared" si="0"/>
        <v>104</v>
      </c>
    </row>
    <row r="24" spans="1:4" s="93" customFormat="1" ht="14.25">
      <c r="A24" s="46" t="s">
        <v>60</v>
      </c>
      <c r="B24" s="56">
        <v>502</v>
      </c>
      <c r="C24" s="56">
        <v>560</v>
      </c>
      <c r="D24" s="118">
        <f t="shared" si="0"/>
        <v>58</v>
      </c>
    </row>
    <row r="25" spans="1:4" s="93" customFormat="1" ht="14.25">
      <c r="A25" s="46" t="s">
        <v>61</v>
      </c>
      <c r="B25" s="56">
        <v>26</v>
      </c>
      <c r="C25" s="56">
        <v>26</v>
      </c>
      <c r="D25" s="118">
        <f t="shared" si="0"/>
        <v>0</v>
      </c>
    </row>
    <row r="26" spans="1:4" s="93" customFormat="1" ht="14.25">
      <c r="A26" s="46" t="s">
        <v>62</v>
      </c>
      <c r="B26" s="56">
        <v>65.6</v>
      </c>
      <c r="C26" s="56">
        <v>65.6</v>
      </c>
      <c r="D26" s="118">
        <f t="shared" si="0"/>
        <v>0</v>
      </c>
    </row>
    <row r="27" spans="1:4" s="93" customFormat="1" ht="14.25">
      <c r="A27" s="46" t="s">
        <v>63</v>
      </c>
      <c r="B27" s="56"/>
      <c r="C27" s="56"/>
      <c r="D27" s="118">
        <f t="shared" si="0"/>
        <v>0</v>
      </c>
    </row>
    <row r="28" spans="1:4" s="93" customFormat="1" ht="14.25">
      <c r="A28" s="46"/>
      <c r="B28" s="56"/>
      <c r="C28" s="56"/>
      <c r="D28" s="118">
        <f t="shared" si="0"/>
        <v>0</v>
      </c>
    </row>
    <row r="29" spans="1:4" s="93" customFormat="1" ht="14.25">
      <c r="A29" s="46" t="s">
        <v>64</v>
      </c>
      <c r="B29" s="56">
        <v>472</v>
      </c>
      <c r="C29" s="56">
        <v>140</v>
      </c>
      <c r="D29" s="118">
        <f t="shared" si="0"/>
        <v>-332</v>
      </c>
    </row>
    <row r="30" spans="1:4" s="93" customFormat="1" ht="14.25">
      <c r="A30" s="46" t="s">
        <v>65</v>
      </c>
      <c r="B30" s="56">
        <v>100</v>
      </c>
      <c r="C30" s="56">
        <v>140</v>
      </c>
      <c r="D30" s="118">
        <f t="shared" si="0"/>
        <v>40</v>
      </c>
    </row>
    <row r="31" spans="1:4" ht="14.25">
      <c r="A31" s="46"/>
      <c r="B31" s="56"/>
      <c r="C31" s="56"/>
      <c r="D31" s="117">
        <f t="shared" si="0"/>
        <v>0</v>
      </c>
    </row>
    <row r="32" spans="1:4" ht="14.25">
      <c r="A32" s="46"/>
      <c r="B32" s="56"/>
      <c r="C32" s="56"/>
      <c r="D32" s="117">
        <f t="shared" si="0"/>
        <v>0</v>
      </c>
    </row>
    <row r="33" spans="1:4" ht="14.25">
      <c r="A33" s="46"/>
      <c r="B33" s="56"/>
      <c r="C33" s="56"/>
      <c r="D33" s="117">
        <f t="shared" si="0"/>
        <v>0</v>
      </c>
    </row>
    <row r="34" spans="1:4" ht="14.25">
      <c r="A34" s="46"/>
      <c r="B34" s="56"/>
      <c r="C34" s="56"/>
      <c r="D34" s="117">
        <f t="shared" si="0"/>
        <v>0</v>
      </c>
    </row>
    <row r="35" spans="1:4" ht="14.25">
      <c r="A35" s="46"/>
      <c r="B35" s="56"/>
      <c r="C35" s="56"/>
      <c r="D35" s="117">
        <f t="shared" si="0"/>
        <v>0</v>
      </c>
    </row>
    <row r="36" spans="1:4" ht="14.25">
      <c r="A36" s="46"/>
      <c r="B36" s="56"/>
      <c r="C36" s="56"/>
      <c r="D36" s="117">
        <f t="shared" si="0"/>
        <v>0</v>
      </c>
    </row>
    <row r="37" spans="1:4" ht="14.25">
      <c r="A37" s="58" t="s">
        <v>66</v>
      </c>
      <c r="B37" s="54"/>
      <c r="C37" s="54"/>
      <c r="D37" s="117">
        <f t="shared" si="0"/>
        <v>0</v>
      </c>
    </row>
    <row r="38" spans="1:4" s="115" customFormat="1" ht="14.25">
      <c r="A38" s="53" t="s">
        <v>67</v>
      </c>
      <c r="B38" s="113">
        <v>-3342</v>
      </c>
      <c r="C38" s="114">
        <v>-1945</v>
      </c>
      <c r="D38" s="117">
        <f t="shared" si="0"/>
        <v>1397</v>
      </c>
    </row>
    <row r="39" spans="1:4" s="93" customFormat="1" ht="14.25">
      <c r="A39" s="47" t="s">
        <v>68</v>
      </c>
      <c r="B39" s="59">
        <v>100</v>
      </c>
      <c r="C39" s="56">
        <v>2505</v>
      </c>
      <c r="D39" s="118">
        <f t="shared" si="0"/>
        <v>2405</v>
      </c>
    </row>
    <row r="40" spans="1:4" s="93" customFormat="1" ht="14.25">
      <c r="A40" s="47" t="s">
        <v>69</v>
      </c>
      <c r="B40" s="59">
        <v>3990</v>
      </c>
      <c r="C40" s="56">
        <v>2982</v>
      </c>
      <c r="D40" s="118">
        <f t="shared" si="0"/>
        <v>-1008</v>
      </c>
    </row>
    <row r="41" spans="1:4" s="115" customFormat="1" ht="14.25">
      <c r="A41" s="53" t="s">
        <v>70</v>
      </c>
      <c r="B41" s="113">
        <v>191.4</v>
      </c>
      <c r="C41" s="114">
        <v>2556</v>
      </c>
      <c r="D41" s="117">
        <f t="shared" si="0"/>
        <v>2364.6</v>
      </c>
    </row>
    <row r="42" spans="1:4" s="93" customFormat="1" ht="14.25">
      <c r="A42" s="46" t="s">
        <v>34</v>
      </c>
      <c r="B42" s="59"/>
      <c r="C42" s="56"/>
      <c r="D42" s="118">
        <f t="shared" si="0"/>
        <v>0</v>
      </c>
    </row>
    <row r="43" spans="1:4" s="93" customFormat="1" ht="14.25">
      <c r="A43" s="46" t="s">
        <v>36</v>
      </c>
      <c r="B43" s="59">
        <v>60</v>
      </c>
      <c r="C43" s="56">
        <v>50</v>
      </c>
      <c r="D43" s="118">
        <f t="shared" si="0"/>
        <v>-10</v>
      </c>
    </row>
    <row r="44" spans="1:4" s="93" customFormat="1" ht="14.25">
      <c r="A44" s="47" t="s">
        <v>254</v>
      </c>
      <c r="B44" s="59"/>
      <c r="C44" s="59">
        <v>2506</v>
      </c>
      <c r="D44" s="118">
        <f t="shared" si="0"/>
        <v>2506</v>
      </c>
    </row>
    <row r="45" spans="1:4" s="115" customFormat="1" ht="14.25">
      <c r="A45" s="66" t="s">
        <v>71</v>
      </c>
      <c r="B45" s="60">
        <v>11310.6</v>
      </c>
      <c r="C45" s="60">
        <v>22917.4</v>
      </c>
      <c r="D45" s="117">
        <f t="shared" si="0"/>
        <v>11606.800000000001</v>
      </c>
    </row>
  </sheetData>
  <sheetProtection/>
  <mergeCells count="1">
    <mergeCell ref="A1:D1"/>
  </mergeCells>
  <printOptions/>
  <pageMargins left="0.55" right="0.17" top="0.76" bottom="1" header="0.5" footer="0.5"/>
  <pageSetup horizontalDpi="600" verticalDpi="600" orientation="portrait" paperSize="9" r:id="rId1"/>
  <ignoredErrors>
    <ignoredError sqref="C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showZeros="0" workbookViewId="0" topLeftCell="A10">
      <selection activeCell="E10" sqref="E10"/>
    </sheetView>
  </sheetViews>
  <sheetFormatPr defaultColWidth="9.00390625" defaultRowHeight="28.5" customHeight="1"/>
  <cols>
    <col min="1" max="1" width="35.00390625" style="0" customWidth="1"/>
    <col min="2" max="5" width="11.00390625" style="0" customWidth="1"/>
  </cols>
  <sheetData>
    <row r="1" spans="1:5" ht="28.5" customHeight="1">
      <c r="A1" s="171" t="s">
        <v>256</v>
      </c>
      <c r="B1" s="171"/>
      <c r="C1" s="171"/>
      <c r="D1" s="171"/>
      <c r="E1" s="171"/>
    </row>
    <row r="2" spans="1:5" ht="18" customHeight="1">
      <c r="A2" s="28"/>
      <c r="B2" s="48"/>
      <c r="C2" s="19"/>
      <c r="D2" s="49"/>
      <c r="E2" s="50" t="s">
        <v>40</v>
      </c>
    </row>
    <row r="3" spans="1:5" ht="28.5" customHeight="1">
      <c r="A3" s="58" t="s">
        <v>1</v>
      </c>
      <c r="B3" s="72" t="s">
        <v>2</v>
      </c>
      <c r="C3" s="72" t="s">
        <v>42</v>
      </c>
      <c r="D3" s="82" t="s">
        <v>43</v>
      </c>
      <c r="E3" s="14" t="s">
        <v>72</v>
      </c>
    </row>
    <row r="4" spans="1:5" ht="28.5" customHeight="1">
      <c r="A4" s="58" t="s">
        <v>73</v>
      </c>
      <c r="B4" s="119">
        <v>14652.6</v>
      </c>
      <c r="C4" s="119">
        <v>21800</v>
      </c>
      <c r="D4" s="120">
        <f>C4-B4</f>
        <v>7147.4</v>
      </c>
      <c r="E4" s="121">
        <f>C4/21800</f>
        <v>1</v>
      </c>
    </row>
    <row r="5" spans="1:5" ht="28.5" customHeight="1">
      <c r="A5" s="158" t="s">
        <v>74</v>
      </c>
      <c r="B5" s="119">
        <v>2548.25</v>
      </c>
      <c r="C5" s="119">
        <v>2403.7</v>
      </c>
      <c r="D5" s="120">
        <f aca="true" t="shared" si="0" ref="D5:D24">C5-B5</f>
        <v>-144.55000000000018</v>
      </c>
      <c r="E5" s="121">
        <f>C5/21800</f>
        <v>0.11026146788990825</v>
      </c>
    </row>
    <row r="6" spans="1:5" ht="28.5" customHeight="1">
      <c r="A6" s="158" t="s">
        <v>75</v>
      </c>
      <c r="B6" s="119">
        <v>553.7</v>
      </c>
      <c r="C6" s="119">
        <v>569.6</v>
      </c>
      <c r="D6" s="120">
        <f t="shared" si="0"/>
        <v>15.899999999999977</v>
      </c>
      <c r="E6" s="121">
        <f aca="true" t="shared" si="1" ref="E6:E24">C6/21800</f>
        <v>0.02612844036697248</v>
      </c>
    </row>
    <row r="7" spans="1:5" ht="28.5" customHeight="1">
      <c r="A7" s="16" t="s">
        <v>76</v>
      </c>
      <c r="B7" s="119">
        <v>1044.7</v>
      </c>
      <c r="C7" s="119">
        <v>2595.5</v>
      </c>
      <c r="D7" s="120">
        <f t="shared" si="0"/>
        <v>1550.8</v>
      </c>
      <c r="E7" s="121">
        <f t="shared" si="1"/>
        <v>0.11905963302752294</v>
      </c>
    </row>
    <row r="8" spans="1:5" ht="28.5" customHeight="1">
      <c r="A8" s="158" t="s">
        <v>77</v>
      </c>
      <c r="B8" s="119"/>
      <c r="C8" s="119">
        <v>1</v>
      </c>
      <c r="D8" s="120">
        <f t="shared" si="0"/>
        <v>1</v>
      </c>
      <c r="E8" s="121">
        <f t="shared" si="1"/>
        <v>4.587155963302752E-05</v>
      </c>
    </row>
    <row r="9" spans="1:5" ht="28.5" customHeight="1">
      <c r="A9" s="158" t="s">
        <v>78</v>
      </c>
      <c r="B9" s="119">
        <v>158.1</v>
      </c>
      <c r="C9" s="119">
        <v>209.3</v>
      </c>
      <c r="D9" s="120">
        <f t="shared" si="0"/>
        <v>51.20000000000002</v>
      </c>
      <c r="E9" s="121">
        <f t="shared" si="1"/>
        <v>0.009600917431192662</v>
      </c>
    </row>
    <row r="10" spans="1:5" ht="28.5" customHeight="1">
      <c r="A10" s="158" t="s">
        <v>79</v>
      </c>
      <c r="B10" s="119">
        <v>1995.1</v>
      </c>
      <c r="C10" s="119">
        <v>2572.9</v>
      </c>
      <c r="D10" s="120">
        <f t="shared" si="0"/>
        <v>577.8000000000002</v>
      </c>
      <c r="E10" s="121">
        <f t="shared" si="1"/>
        <v>0.11802293577981651</v>
      </c>
    </row>
    <row r="11" spans="1:5" ht="28.5" customHeight="1">
      <c r="A11" s="158" t="s">
        <v>80</v>
      </c>
      <c r="B11" s="119">
        <v>899.6</v>
      </c>
      <c r="C11" s="119">
        <v>1128.9</v>
      </c>
      <c r="D11" s="120">
        <f t="shared" si="0"/>
        <v>229.30000000000007</v>
      </c>
      <c r="E11" s="121">
        <f t="shared" si="1"/>
        <v>0.051784403669724775</v>
      </c>
    </row>
    <row r="12" spans="1:5" ht="28.5" customHeight="1">
      <c r="A12" s="16" t="s">
        <v>81</v>
      </c>
      <c r="B12" s="119">
        <v>650</v>
      </c>
      <c r="C12" s="119">
        <v>750</v>
      </c>
      <c r="D12" s="120">
        <f t="shared" si="0"/>
        <v>100</v>
      </c>
      <c r="E12" s="121">
        <f t="shared" si="1"/>
        <v>0.034403669724770644</v>
      </c>
    </row>
    <row r="13" spans="1:5" ht="28.5" customHeight="1">
      <c r="A13" s="158" t="s">
        <v>82</v>
      </c>
      <c r="B13" s="119">
        <v>1193.6</v>
      </c>
      <c r="C13" s="119">
        <v>1106.5</v>
      </c>
      <c r="D13" s="120">
        <f t="shared" si="0"/>
        <v>-87.09999999999991</v>
      </c>
      <c r="E13" s="121">
        <f t="shared" si="1"/>
        <v>0.05075688073394495</v>
      </c>
    </row>
    <row r="14" spans="1:5" ht="28.5" customHeight="1">
      <c r="A14" s="16" t="s">
        <v>83</v>
      </c>
      <c r="B14" s="119">
        <v>3692.2</v>
      </c>
      <c r="C14" s="119">
        <v>8165.4</v>
      </c>
      <c r="D14" s="120">
        <f t="shared" si="0"/>
        <v>4473.2</v>
      </c>
      <c r="E14" s="121">
        <f t="shared" si="1"/>
        <v>0.37455963302752293</v>
      </c>
    </row>
    <row r="15" spans="1:5" ht="28.5" customHeight="1">
      <c r="A15" s="16" t="s">
        <v>84</v>
      </c>
      <c r="B15" s="119">
        <v>222.2</v>
      </c>
      <c r="C15" s="119">
        <v>336</v>
      </c>
      <c r="D15" s="120">
        <f t="shared" si="0"/>
        <v>113.80000000000001</v>
      </c>
      <c r="E15" s="121">
        <f t="shared" si="1"/>
        <v>0.015412844036697248</v>
      </c>
    </row>
    <row r="16" spans="1:5" ht="28.5" customHeight="1">
      <c r="A16" s="16" t="s">
        <v>85</v>
      </c>
      <c r="B16" s="119"/>
      <c r="C16" s="119"/>
      <c r="D16" s="120">
        <f t="shared" si="0"/>
        <v>0</v>
      </c>
      <c r="E16" s="121">
        <f t="shared" si="1"/>
        <v>0</v>
      </c>
    </row>
    <row r="17" spans="1:5" ht="28.5" customHeight="1">
      <c r="A17" s="16" t="s">
        <v>86</v>
      </c>
      <c r="B17" s="119">
        <v>1470.6</v>
      </c>
      <c r="C17" s="119">
        <v>1934.9</v>
      </c>
      <c r="D17" s="120">
        <f t="shared" si="0"/>
        <v>464.3000000000002</v>
      </c>
      <c r="E17" s="121">
        <f t="shared" si="1"/>
        <v>0.08875688073394496</v>
      </c>
    </row>
    <row r="18" spans="1:5" ht="28.5" customHeight="1">
      <c r="A18" s="16" t="s">
        <v>87</v>
      </c>
      <c r="B18" s="119"/>
      <c r="C18" s="119"/>
      <c r="D18" s="120">
        <f t="shared" si="0"/>
        <v>0</v>
      </c>
      <c r="E18" s="121">
        <f t="shared" si="1"/>
        <v>0</v>
      </c>
    </row>
    <row r="19" spans="1:5" ht="28.5" customHeight="1">
      <c r="A19" s="16" t="s">
        <v>88</v>
      </c>
      <c r="B19" s="119">
        <v>78.4</v>
      </c>
      <c r="C19" s="119">
        <v>90.5</v>
      </c>
      <c r="D19" s="120">
        <f t="shared" si="0"/>
        <v>12.099999999999994</v>
      </c>
      <c r="E19" s="121">
        <f t="shared" si="1"/>
        <v>0.004151376146788991</v>
      </c>
    </row>
    <row r="20" spans="1:5" ht="28.5" customHeight="1">
      <c r="A20" s="158" t="s">
        <v>89</v>
      </c>
      <c r="B20" s="119">
        <v>168.9</v>
      </c>
      <c r="C20" s="119">
        <v>222.4</v>
      </c>
      <c r="D20" s="120">
        <f t="shared" si="0"/>
        <v>53.5</v>
      </c>
      <c r="E20" s="121">
        <f t="shared" si="1"/>
        <v>0.010201834862385321</v>
      </c>
    </row>
    <row r="21" spans="1:5" ht="28.5" customHeight="1">
      <c r="A21" s="16" t="s">
        <v>90</v>
      </c>
      <c r="B21" s="119"/>
      <c r="C21" s="119"/>
      <c r="D21" s="120">
        <f t="shared" si="0"/>
        <v>0</v>
      </c>
      <c r="E21" s="121">
        <f t="shared" si="1"/>
        <v>0</v>
      </c>
    </row>
    <row r="22" spans="1:5" ht="28.5" customHeight="1">
      <c r="A22" s="16" t="s">
        <v>35</v>
      </c>
      <c r="B22" s="119"/>
      <c r="C22" s="119"/>
      <c r="D22" s="120">
        <f t="shared" si="0"/>
        <v>0</v>
      </c>
      <c r="E22" s="121">
        <f t="shared" si="1"/>
        <v>0</v>
      </c>
    </row>
    <row r="23" spans="1:5" ht="28.5" customHeight="1">
      <c r="A23" s="158" t="s">
        <v>37</v>
      </c>
      <c r="B23" s="122">
        <v>164.45</v>
      </c>
      <c r="C23" s="122">
        <v>269.4</v>
      </c>
      <c r="D23" s="120">
        <f t="shared" si="0"/>
        <v>104.94999999999999</v>
      </c>
      <c r="E23" s="121">
        <f t="shared" si="1"/>
        <v>0.012357798165137613</v>
      </c>
    </row>
    <row r="24" spans="1:5" ht="28.5" customHeight="1">
      <c r="A24" s="158" t="s">
        <v>627</v>
      </c>
      <c r="B24" s="122">
        <v>685</v>
      </c>
      <c r="C24" s="122">
        <v>530</v>
      </c>
      <c r="D24" s="120">
        <f t="shared" si="0"/>
        <v>-155</v>
      </c>
      <c r="E24" s="121">
        <f t="shared" si="1"/>
        <v>0.02431192660550459</v>
      </c>
    </row>
    <row r="25" spans="1:5" ht="28.5" customHeight="1">
      <c r="A25" s="26"/>
      <c r="B25" s="19"/>
      <c r="C25" s="19"/>
      <c r="D25" s="49"/>
      <c r="E25" s="20"/>
    </row>
    <row r="26" spans="1:5" ht="28.5" customHeight="1">
      <c r="A26" s="26"/>
      <c r="B26" s="19"/>
      <c r="C26" s="19"/>
      <c r="D26" s="49"/>
      <c r="E26" s="20"/>
    </row>
    <row r="27" spans="1:5" ht="28.5" customHeight="1">
      <c r="A27" s="26"/>
      <c r="B27" s="19"/>
      <c r="C27" s="19"/>
      <c r="D27" s="49"/>
      <c r="E27" s="20"/>
    </row>
    <row r="28" spans="1:5" ht="28.5" customHeight="1">
      <c r="A28" s="26"/>
      <c r="B28" s="19"/>
      <c r="C28" s="19"/>
      <c r="D28" s="49"/>
      <c r="E28" s="20"/>
    </row>
    <row r="29" spans="1:5" ht="28.5" customHeight="1">
      <c r="A29" s="26"/>
      <c r="B29" s="19"/>
      <c r="C29" s="19"/>
      <c r="D29" s="49"/>
      <c r="E29" s="20"/>
    </row>
    <row r="30" spans="1:5" ht="28.5" customHeight="1">
      <c r="A30" s="26"/>
      <c r="B30" s="19"/>
      <c r="C30" s="19"/>
      <c r="D30" s="49"/>
      <c r="E30" s="20"/>
    </row>
    <row r="31" spans="1:5" ht="28.5" customHeight="1">
      <c r="A31" s="26"/>
      <c r="B31" s="19"/>
      <c r="C31" s="19"/>
      <c r="D31" s="49"/>
      <c r="E31" s="20"/>
    </row>
    <row r="32" spans="1:5" ht="28.5" customHeight="1">
      <c r="A32" s="26"/>
      <c r="B32" s="19"/>
      <c r="C32" s="19"/>
      <c r="D32" s="49"/>
      <c r="E32" s="20"/>
    </row>
    <row r="33" spans="1:5" ht="28.5" customHeight="1">
      <c r="A33" s="26"/>
      <c r="B33" s="19"/>
      <c r="C33" s="19"/>
      <c r="D33" s="49"/>
      <c r="E33" s="20"/>
    </row>
    <row r="34" spans="1:5" ht="28.5" customHeight="1">
      <c r="A34" s="26"/>
      <c r="B34" s="19"/>
      <c r="C34" s="19"/>
      <c r="D34" s="49"/>
      <c r="E34" s="20"/>
    </row>
    <row r="35" spans="1:5" ht="28.5" customHeight="1">
      <c r="A35" s="26"/>
      <c r="B35" s="19"/>
      <c r="C35" s="19"/>
      <c r="D35" s="49"/>
      <c r="E35" s="20"/>
    </row>
  </sheetData>
  <sheetProtection/>
  <mergeCells count="1">
    <mergeCell ref="A1:E1"/>
  </mergeCells>
  <printOptions/>
  <pageMargins left="0.75" right="0.75" top="0.98" bottom="0.98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C9" sqref="C9"/>
    </sheetView>
  </sheetViews>
  <sheetFormatPr defaultColWidth="9.00390625" defaultRowHeight="25.5" customHeight="1"/>
  <cols>
    <col min="1" max="1" width="32.75390625" style="18" customWidth="1"/>
    <col min="2" max="2" width="11.875" style="34" customWidth="1"/>
    <col min="3" max="3" width="24.625" style="19" customWidth="1"/>
    <col min="4" max="4" width="10.375" style="20" customWidth="1"/>
    <col min="5" max="5" width="9.375" style="20" customWidth="1"/>
    <col min="6" max="252" width="9.00390625" style="20" customWidth="1"/>
  </cols>
  <sheetData>
    <row r="1" spans="1:5" ht="30" customHeight="1">
      <c r="A1" s="172" t="s">
        <v>242</v>
      </c>
      <c r="B1" s="172"/>
      <c r="C1" s="172"/>
      <c r="D1" s="172"/>
      <c r="E1" s="172"/>
    </row>
    <row r="2" ht="22.5" customHeight="1">
      <c r="E2" s="45" t="s">
        <v>0</v>
      </c>
    </row>
    <row r="3" spans="1:5" s="12" customFormat="1" ht="22.5" customHeight="1">
      <c r="A3" s="58" t="s">
        <v>91</v>
      </c>
      <c r="B3" s="64" t="s">
        <v>92</v>
      </c>
      <c r="C3" s="58" t="s">
        <v>93</v>
      </c>
      <c r="D3" s="64" t="s">
        <v>94</v>
      </c>
      <c r="E3" s="157" t="s">
        <v>629</v>
      </c>
    </row>
    <row r="4" spans="1:5" s="27" customFormat="1" ht="22.5" customHeight="1">
      <c r="A4" s="53" t="s">
        <v>95</v>
      </c>
      <c r="B4" s="68">
        <v>2402.5</v>
      </c>
      <c r="C4" s="158" t="s">
        <v>96</v>
      </c>
      <c r="D4" s="125">
        <v>2403.7</v>
      </c>
      <c r="E4" s="159"/>
    </row>
    <row r="5" spans="1:5" s="27" customFormat="1" ht="22.5" customHeight="1">
      <c r="A5" s="55" t="s">
        <v>10</v>
      </c>
      <c r="B5" s="70">
        <v>100</v>
      </c>
      <c r="C5" s="158" t="s">
        <v>97</v>
      </c>
      <c r="D5" s="125">
        <v>569.6</v>
      </c>
      <c r="E5" s="159"/>
    </row>
    <row r="6" spans="1:5" s="27" customFormat="1" ht="22.5" customHeight="1">
      <c r="A6" s="55" t="s">
        <v>12</v>
      </c>
      <c r="B6" s="70">
        <v>500</v>
      </c>
      <c r="C6" s="16" t="s">
        <v>98</v>
      </c>
      <c r="D6" s="125">
        <v>2595.5</v>
      </c>
      <c r="E6" s="159"/>
    </row>
    <row r="7" spans="1:5" s="27" customFormat="1" ht="22.5" customHeight="1">
      <c r="A7" s="55" t="s">
        <v>14</v>
      </c>
      <c r="B7" s="70">
        <v>10318.6</v>
      </c>
      <c r="C7" s="16" t="s">
        <v>99</v>
      </c>
      <c r="D7" s="125">
        <v>1</v>
      </c>
      <c r="E7" s="159"/>
    </row>
    <row r="8" spans="1:5" s="27" customFormat="1" ht="22.5" customHeight="1">
      <c r="A8" s="46" t="s">
        <v>47</v>
      </c>
      <c r="B8" s="70">
        <v>4300</v>
      </c>
      <c r="C8" s="158" t="s">
        <v>100</v>
      </c>
      <c r="D8" s="125">
        <v>209.3</v>
      </c>
      <c r="E8" s="159"/>
    </row>
    <row r="9" spans="1:5" s="27" customFormat="1" ht="22.5" customHeight="1">
      <c r="A9" s="46" t="s">
        <v>48</v>
      </c>
      <c r="B9" s="68"/>
      <c r="C9" s="158" t="s">
        <v>101</v>
      </c>
      <c r="D9" s="125">
        <v>2572.9</v>
      </c>
      <c r="E9" s="159"/>
    </row>
    <row r="10" spans="1:5" s="27" customFormat="1" ht="22.5" customHeight="1">
      <c r="A10" s="46" t="s">
        <v>102</v>
      </c>
      <c r="B10" s="70">
        <v>10.8</v>
      </c>
      <c r="C10" s="158" t="s">
        <v>103</v>
      </c>
      <c r="D10" s="125">
        <v>1128.9</v>
      </c>
      <c r="E10" s="159"/>
    </row>
    <row r="11" spans="1:5" s="27" customFormat="1" ht="22.5" customHeight="1">
      <c r="A11" s="46" t="s">
        <v>104</v>
      </c>
      <c r="B11" s="70">
        <v>6007.8</v>
      </c>
      <c r="C11" s="158" t="s">
        <v>105</v>
      </c>
      <c r="D11" s="125">
        <v>1106.5</v>
      </c>
      <c r="E11" s="17"/>
    </row>
    <row r="12" spans="1:5" s="27" customFormat="1" ht="22.5" customHeight="1">
      <c r="A12" s="55" t="s">
        <v>53</v>
      </c>
      <c r="B12" s="70">
        <v>5922.9</v>
      </c>
      <c r="C12" s="16" t="s">
        <v>106</v>
      </c>
      <c r="D12" s="125">
        <v>8165.4</v>
      </c>
      <c r="E12" s="159"/>
    </row>
    <row r="13" spans="1:5" s="26" customFormat="1" ht="22.5" customHeight="1">
      <c r="A13" s="46" t="s">
        <v>54</v>
      </c>
      <c r="B13" s="124">
        <v>5782.9</v>
      </c>
      <c r="C13" s="16" t="s">
        <v>107</v>
      </c>
      <c r="D13" s="125">
        <v>1934.9</v>
      </c>
      <c r="E13" s="17"/>
    </row>
    <row r="14" spans="1:5" s="27" customFormat="1" ht="22.5" customHeight="1">
      <c r="A14" s="46" t="s">
        <v>64</v>
      </c>
      <c r="B14" s="70">
        <v>140</v>
      </c>
      <c r="C14" s="158" t="s">
        <v>108</v>
      </c>
      <c r="D14" s="125">
        <v>90.5</v>
      </c>
      <c r="E14" s="17"/>
    </row>
    <row r="15" spans="1:5" s="26" customFormat="1" ht="22.5" customHeight="1">
      <c r="A15" s="55" t="s">
        <v>32</v>
      </c>
      <c r="B15" s="70">
        <v>2556</v>
      </c>
      <c r="C15" s="158" t="s">
        <v>109</v>
      </c>
      <c r="D15" s="125">
        <v>222.4</v>
      </c>
      <c r="E15" s="17"/>
    </row>
    <row r="16" spans="1:5" s="26" customFormat="1" ht="22.5" customHeight="1">
      <c r="A16" s="46" t="s">
        <v>34</v>
      </c>
      <c r="B16" s="68"/>
      <c r="C16" s="26" t="s">
        <v>110</v>
      </c>
      <c r="D16" s="126"/>
      <c r="E16" s="17"/>
    </row>
    <row r="17" spans="1:5" s="26" customFormat="1" ht="22.5" customHeight="1">
      <c r="A17" s="46" t="s">
        <v>36</v>
      </c>
      <c r="B17" s="70">
        <v>50</v>
      </c>
      <c r="C17" s="16" t="s">
        <v>111</v>
      </c>
      <c r="D17" s="126"/>
      <c r="E17" s="17"/>
    </row>
    <row r="18" spans="1:5" s="26" customFormat="1" ht="22.5" customHeight="1">
      <c r="A18" s="47" t="s">
        <v>38</v>
      </c>
      <c r="B18" s="70"/>
      <c r="C18" s="17" t="s">
        <v>112</v>
      </c>
      <c r="D18" s="125">
        <v>269.4</v>
      </c>
      <c r="E18" s="17"/>
    </row>
    <row r="19" spans="1:5" s="26" customFormat="1" ht="22.5" customHeight="1">
      <c r="A19" s="17"/>
      <c r="B19" s="70"/>
      <c r="C19" s="17" t="s">
        <v>628</v>
      </c>
      <c r="D19" s="125">
        <v>530</v>
      </c>
      <c r="E19" s="17"/>
    </row>
    <row r="20" spans="1:5" s="26" customFormat="1" ht="22.5" customHeight="1">
      <c r="A20" s="17"/>
      <c r="B20" s="70"/>
      <c r="C20" s="17"/>
      <c r="D20" s="126"/>
      <c r="E20" s="17"/>
    </row>
    <row r="21" spans="1:5" s="26" customFormat="1" ht="22.5" customHeight="1">
      <c r="A21" s="160" t="s">
        <v>113</v>
      </c>
      <c r="B21" s="68">
        <v>21800</v>
      </c>
      <c r="C21" s="160" t="s">
        <v>114</v>
      </c>
      <c r="D21" s="127">
        <v>21800</v>
      </c>
      <c r="E21" s="159"/>
    </row>
    <row r="22" spans="1:5" s="26" customFormat="1" ht="22.5" customHeight="1">
      <c r="A22" s="161" t="s">
        <v>115</v>
      </c>
      <c r="B22" s="123">
        <v>-1945</v>
      </c>
      <c r="C22" s="161" t="s">
        <v>116</v>
      </c>
      <c r="D22" s="128">
        <v>-1945</v>
      </c>
      <c r="E22" s="162"/>
    </row>
    <row r="23" spans="1:5" s="27" customFormat="1" ht="22.5" customHeight="1">
      <c r="A23" s="66" t="s">
        <v>117</v>
      </c>
      <c r="B23" s="70">
        <v>19855</v>
      </c>
      <c r="C23" s="66" t="s">
        <v>117</v>
      </c>
      <c r="D23" s="125">
        <v>19855</v>
      </c>
      <c r="E23" s="17"/>
    </row>
    <row r="24" spans="1:5" s="26" customFormat="1" ht="25.5" customHeight="1">
      <c r="A24" s="18"/>
      <c r="B24" s="34"/>
      <c r="C24" s="19"/>
      <c r="D24" s="20"/>
      <c r="E24" s="20"/>
    </row>
  </sheetData>
  <sheetProtection/>
  <mergeCells count="1">
    <mergeCell ref="A1:E1"/>
  </mergeCells>
  <printOptions/>
  <pageMargins left="0.71" right="0.71" top="0.75" bottom="0.75" header="0.31" footer="0.31"/>
  <pageSetup fitToHeight="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14"/>
  <sheetViews>
    <sheetView workbookViewId="0" topLeftCell="A1">
      <selection activeCell="I11" sqref="I11"/>
    </sheetView>
  </sheetViews>
  <sheetFormatPr defaultColWidth="9.00390625" defaultRowHeight="21" customHeight="1"/>
  <cols>
    <col min="1" max="1" width="5.00390625" style="32" customWidth="1"/>
    <col min="2" max="2" width="16.75390625" style="32" bestFit="1" customWidth="1"/>
    <col min="3" max="3" width="14.00390625" style="32" customWidth="1"/>
    <col min="4" max="4" width="10.875" style="32" customWidth="1"/>
    <col min="5" max="5" width="10.50390625" style="32" customWidth="1"/>
    <col min="6" max="6" width="16.375" style="32" customWidth="1"/>
    <col min="7" max="7" width="11.75390625" style="32" customWidth="1"/>
    <col min="8" max="8" width="10.75390625" style="32" customWidth="1"/>
    <col min="9" max="9" width="26.00390625" style="33" customWidth="1"/>
    <col min="10" max="16384" width="9.00390625" style="32" customWidth="1"/>
  </cols>
  <sheetData>
    <row r="1" spans="1:9" s="44" customFormat="1" ht="30.75" customHeight="1">
      <c r="A1" s="173" t="s">
        <v>241</v>
      </c>
      <c r="B1" s="173"/>
      <c r="C1" s="173"/>
      <c r="D1" s="173"/>
      <c r="E1" s="173"/>
      <c r="F1" s="173"/>
      <c r="G1" s="173"/>
      <c r="H1" s="173"/>
      <c r="I1" s="173"/>
    </row>
    <row r="2" spans="1:252" s="30" customFormat="1" ht="22.5" customHeight="1">
      <c r="A2" s="174"/>
      <c r="B2" s="174"/>
      <c r="C2" s="35"/>
      <c r="D2" s="36"/>
      <c r="E2" s="44"/>
      <c r="F2" s="36"/>
      <c r="G2" s="36"/>
      <c r="H2" s="89"/>
      <c r="I2" s="43" t="s">
        <v>0</v>
      </c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</row>
    <row r="3" spans="1:9" s="31" customFormat="1" ht="30" customHeight="1">
      <c r="A3" s="38" t="s">
        <v>118</v>
      </c>
      <c r="B3" s="38" t="s">
        <v>119</v>
      </c>
      <c r="C3" s="38" t="s">
        <v>120</v>
      </c>
      <c r="D3" s="38" t="s">
        <v>121</v>
      </c>
      <c r="E3" s="38" t="s">
        <v>122</v>
      </c>
      <c r="F3" s="38" t="s">
        <v>123</v>
      </c>
      <c r="G3" s="38" t="s">
        <v>124</v>
      </c>
      <c r="H3" s="38" t="s">
        <v>125</v>
      </c>
      <c r="I3" s="38" t="s">
        <v>126</v>
      </c>
    </row>
    <row r="4" spans="1:9" s="31" customFormat="1" ht="23.25" customHeight="1">
      <c r="A4" s="38">
        <v>1</v>
      </c>
      <c r="B4" s="38" t="s">
        <v>613</v>
      </c>
      <c r="C4" s="38" t="s">
        <v>613</v>
      </c>
      <c r="D4" s="163" t="s">
        <v>633</v>
      </c>
      <c r="E4" s="38" t="s">
        <v>614</v>
      </c>
      <c r="F4" s="38"/>
      <c r="G4" s="38">
        <v>1700</v>
      </c>
      <c r="H4" s="38">
        <v>900</v>
      </c>
      <c r="I4" s="39"/>
    </row>
    <row r="5" spans="1:9" s="31" customFormat="1" ht="23.25" customHeight="1">
      <c r="A5" s="38">
        <v>2</v>
      </c>
      <c r="B5" s="38" t="s">
        <v>615</v>
      </c>
      <c r="C5" s="38" t="s">
        <v>615</v>
      </c>
      <c r="D5" s="38" t="s">
        <v>616</v>
      </c>
      <c r="E5" s="38" t="s">
        <v>614</v>
      </c>
      <c r="F5" s="38"/>
      <c r="G5" s="38">
        <v>750</v>
      </c>
      <c r="H5" s="38">
        <v>400</v>
      </c>
      <c r="I5" s="39"/>
    </row>
    <row r="6" spans="1:9" s="31" customFormat="1" ht="23.25" customHeight="1">
      <c r="A6" s="38">
        <v>3</v>
      </c>
      <c r="B6" s="38" t="s">
        <v>617</v>
      </c>
      <c r="C6" s="38" t="s">
        <v>617</v>
      </c>
      <c r="D6" s="38" t="s">
        <v>618</v>
      </c>
      <c r="E6" s="38" t="s">
        <v>614</v>
      </c>
      <c r="F6" s="38"/>
      <c r="G6" s="38">
        <v>560</v>
      </c>
      <c r="H6" s="38">
        <v>350</v>
      </c>
      <c r="I6" s="39"/>
    </row>
    <row r="7" spans="1:9" s="31" customFormat="1" ht="23.25" customHeight="1">
      <c r="A7" s="38">
        <v>4</v>
      </c>
      <c r="B7" s="38" t="s">
        <v>240</v>
      </c>
      <c r="C7" s="38" t="s">
        <v>240</v>
      </c>
      <c r="D7" s="38" t="s">
        <v>619</v>
      </c>
      <c r="E7" s="38" t="s">
        <v>614</v>
      </c>
      <c r="F7" s="38"/>
      <c r="G7" s="38">
        <v>100</v>
      </c>
      <c r="H7" s="38">
        <v>50</v>
      </c>
      <c r="I7" s="42"/>
    </row>
    <row r="8" spans="1:9" s="31" customFormat="1" ht="23.25" customHeight="1">
      <c r="A8" s="38">
        <v>5</v>
      </c>
      <c r="B8" s="38" t="s">
        <v>620</v>
      </c>
      <c r="C8" s="38" t="s">
        <v>620</v>
      </c>
      <c r="D8" s="38" t="s">
        <v>621</v>
      </c>
      <c r="E8" s="38" t="s">
        <v>614</v>
      </c>
      <c r="F8" s="38"/>
      <c r="G8" s="38">
        <v>1200</v>
      </c>
      <c r="H8" s="38">
        <v>600</v>
      </c>
      <c r="I8" s="42"/>
    </row>
    <row r="9" spans="1:9" s="31" customFormat="1" ht="23.25" customHeight="1">
      <c r="A9" s="38">
        <v>6</v>
      </c>
      <c r="B9" s="38" t="s">
        <v>622</v>
      </c>
      <c r="C9" s="38" t="s">
        <v>623</v>
      </c>
      <c r="D9" s="38" t="s">
        <v>621</v>
      </c>
      <c r="E9" s="38" t="s">
        <v>624</v>
      </c>
      <c r="F9" s="38"/>
      <c r="G9" s="38">
        <v>2700</v>
      </c>
      <c r="H9" s="38">
        <v>1500</v>
      </c>
      <c r="I9" s="42"/>
    </row>
    <row r="10" spans="1:9" s="31" customFormat="1" ht="23.25" customHeight="1">
      <c r="A10" s="38">
        <v>7</v>
      </c>
      <c r="B10" s="38" t="s">
        <v>625</v>
      </c>
      <c r="C10" s="38" t="s">
        <v>625</v>
      </c>
      <c r="D10" s="38" t="s">
        <v>626</v>
      </c>
      <c r="E10" s="38" t="s">
        <v>614</v>
      </c>
      <c r="F10" s="38"/>
      <c r="G10" s="38">
        <v>900</v>
      </c>
      <c r="H10" s="38">
        <v>500</v>
      </c>
      <c r="I10" s="39"/>
    </row>
    <row r="11" spans="1:9" s="31" customFormat="1" ht="23.25" customHeight="1">
      <c r="A11" s="38">
        <v>8</v>
      </c>
      <c r="B11" s="38"/>
      <c r="C11" s="38"/>
      <c r="D11" s="38"/>
      <c r="E11" s="38"/>
      <c r="F11" s="38"/>
      <c r="G11" s="38"/>
      <c r="H11" s="38"/>
      <c r="I11" s="39"/>
    </row>
    <row r="12" spans="1:9" s="31" customFormat="1" ht="23.25" customHeight="1">
      <c r="A12" s="38">
        <v>9</v>
      </c>
      <c r="B12" s="38"/>
      <c r="C12" s="38"/>
      <c r="D12" s="38"/>
      <c r="E12" s="38"/>
      <c r="F12" s="38"/>
      <c r="G12" s="38"/>
      <c r="H12" s="38"/>
      <c r="I12" s="39"/>
    </row>
    <row r="13" spans="1:9" s="31" customFormat="1" ht="23.25" customHeight="1">
      <c r="A13" s="38">
        <v>10</v>
      </c>
      <c r="B13" s="38"/>
      <c r="C13" s="38"/>
      <c r="D13" s="38"/>
      <c r="E13" s="38"/>
      <c r="F13" s="38"/>
      <c r="G13" s="38"/>
      <c r="H13" s="38"/>
      <c r="I13" s="39"/>
    </row>
    <row r="14" spans="1:9" ht="23.25" customHeight="1">
      <c r="A14" s="38"/>
      <c r="B14" s="38" t="s">
        <v>127</v>
      </c>
      <c r="C14" s="38"/>
      <c r="D14" s="38"/>
      <c r="E14" s="38"/>
      <c r="F14" s="38"/>
      <c r="G14" s="38">
        <f>SUM(G4:G13)</f>
        <v>7910</v>
      </c>
      <c r="H14" s="38">
        <f>SUM(H4:H13)</f>
        <v>4300</v>
      </c>
      <c r="I14" s="39"/>
    </row>
  </sheetData>
  <sheetProtection/>
  <mergeCells count="2">
    <mergeCell ref="A1:I1"/>
    <mergeCell ref="A2:B2"/>
  </mergeCells>
  <printOptions/>
  <pageMargins left="0.75" right="0.75" top="0.98" bottom="0.79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R14"/>
  <sheetViews>
    <sheetView workbookViewId="0" topLeftCell="A1">
      <selection activeCell="C10" sqref="C10"/>
    </sheetView>
  </sheetViews>
  <sheetFormatPr defaultColWidth="9.00390625" defaultRowHeight="21" customHeight="1"/>
  <cols>
    <col min="1" max="1" width="5.00390625" style="32" customWidth="1"/>
    <col min="2" max="2" width="32.625" style="32" customWidth="1"/>
    <col min="3" max="3" width="17.625" style="32" customWidth="1"/>
    <col min="4" max="4" width="23.625" style="32" customWidth="1"/>
    <col min="5" max="5" width="57.875" style="33" customWidth="1"/>
    <col min="6" max="16384" width="9.00390625" style="32" customWidth="1"/>
  </cols>
  <sheetData>
    <row r="1" spans="1:5" ht="30.75" customHeight="1">
      <c r="A1" s="173" t="s">
        <v>257</v>
      </c>
      <c r="B1" s="173"/>
      <c r="C1" s="173"/>
      <c r="D1" s="173"/>
      <c r="E1" s="173"/>
    </row>
    <row r="2" spans="1:252" s="30" customFormat="1" ht="22.5" customHeight="1">
      <c r="A2" s="175"/>
      <c r="B2" s="175"/>
      <c r="C2" s="35"/>
      <c r="D2" s="36"/>
      <c r="E2" s="37" t="s">
        <v>0</v>
      </c>
      <c r="F2" s="36"/>
      <c r="G2" s="36"/>
      <c r="H2" s="36"/>
      <c r="I2" s="43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</row>
    <row r="3" spans="1:5" s="31" customFormat="1" ht="23.25" customHeight="1">
      <c r="A3" s="38" t="s">
        <v>118</v>
      </c>
      <c r="B3" s="38" t="s">
        <v>120</v>
      </c>
      <c r="C3" s="38" t="s">
        <v>121</v>
      </c>
      <c r="D3" s="38" t="s">
        <v>128</v>
      </c>
      <c r="E3" s="38" t="s">
        <v>126</v>
      </c>
    </row>
    <row r="4" spans="1:5" s="31" customFormat="1" ht="23.25" customHeight="1">
      <c r="A4" s="38">
        <v>1</v>
      </c>
      <c r="B4" s="38" t="s">
        <v>630</v>
      </c>
      <c r="C4" s="38" t="s">
        <v>631</v>
      </c>
      <c r="D4" s="38">
        <v>5.8</v>
      </c>
      <c r="E4" s="39"/>
    </row>
    <row r="5" spans="1:5" s="31" customFormat="1" ht="23.25" customHeight="1">
      <c r="A5" s="38">
        <v>2</v>
      </c>
      <c r="B5" s="38" t="s">
        <v>632</v>
      </c>
      <c r="C5" s="163" t="s">
        <v>636</v>
      </c>
      <c r="D5" s="38">
        <v>5</v>
      </c>
      <c r="E5" s="39"/>
    </row>
    <row r="6" spans="1:5" s="31" customFormat="1" ht="23.25" customHeight="1">
      <c r="A6" s="38">
        <v>3</v>
      </c>
      <c r="B6" s="38"/>
      <c r="C6" s="38"/>
      <c r="D6" s="38"/>
      <c r="E6" s="39"/>
    </row>
    <row r="7" spans="1:5" s="31" customFormat="1" ht="23.25" customHeight="1">
      <c r="A7" s="40">
        <v>4</v>
      </c>
      <c r="B7" s="40"/>
      <c r="C7" s="40"/>
      <c r="D7" s="40"/>
      <c r="E7" s="41"/>
    </row>
    <row r="8" spans="1:5" s="31" customFormat="1" ht="23.25" customHeight="1">
      <c r="A8" s="38">
        <v>5</v>
      </c>
      <c r="B8" s="38"/>
      <c r="C8" s="38"/>
      <c r="D8" s="38"/>
      <c r="E8" s="42"/>
    </row>
    <row r="9" spans="1:5" s="31" customFormat="1" ht="23.25" customHeight="1">
      <c r="A9" s="38">
        <v>6</v>
      </c>
      <c r="B9" s="38"/>
      <c r="C9" s="38"/>
      <c r="D9" s="38"/>
      <c r="E9" s="42"/>
    </row>
    <row r="10" spans="1:5" s="31" customFormat="1" ht="23.25" customHeight="1">
      <c r="A10" s="38">
        <v>7</v>
      </c>
      <c r="B10" s="38"/>
      <c r="C10" s="38"/>
      <c r="D10" s="38"/>
      <c r="E10" s="39"/>
    </row>
    <row r="11" spans="1:5" s="31" customFormat="1" ht="23.25" customHeight="1">
      <c r="A11" s="38">
        <v>8</v>
      </c>
      <c r="B11" s="38"/>
      <c r="C11" s="38"/>
      <c r="D11" s="38"/>
      <c r="E11" s="39"/>
    </row>
    <row r="12" spans="1:5" s="31" customFormat="1" ht="23.25" customHeight="1">
      <c r="A12" s="38">
        <v>9</v>
      </c>
      <c r="B12" s="38"/>
      <c r="C12" s="38"/>
      <c r="D12" s="38"/>
      <c r="E12" s="39"/>
    </row>
    <row r="13" spans="1:5" s="31" customFormat="1" ht="23.25" customHeight="1">
      <c r="A13" s="38">
        <v>10</v>
      </c>
      <c r="B13" s="38"/>
      <c r="C13" s="38"/>
      <c r="D13" s="38"/>
      <c r="E13" s="39"/>
    </row>
    <row r="14" spans="1:5" ht="23.25" customHeight="1">
      <c r="A14" s="38"/>
      <c r="B14" s="38" t="s">
        <v>127</v>
      </c>
      <c r="C14" s="38"/>
      <c r="D14" s="38">
        <v>10.8</v>
      </c>
      <c r="E14" s="39"/>
    </row>
  </sheetData>
  <sheetProtection/>
  <mergeCells count="2">
    <mergeCell ref="A1:E1"/>
    <mergeCell ref="A2:B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Zeros="0" workbookViewId="0" topLeftCell="A1">
      <pane xSplit="1" ySplit="6" topLeftCell="B7" activePane="bottomRight" state="frozen"/>
      <selection pane="topLeft" activeCell="B1" sqref="B1"/>
      <selection pane="topRight" activeCell="C1" sqref="C1"/>
      <selection pane="bottomLeft" activeCell="B8" sqref="B8"/>
      <selection pane="bottomRight" activeCell="O21" sqref="O21"/>
    </sheetView>
  </sheetViews>
  <sheetFormatPr defaultColWidth="9.00390625" defaultRowHeight="14.25"/>
  <cols>
    <col min="1" max="1" width="28.375" style="0" customWidth="1"/>
    <col min="2" max="2" width="4.625" style="77" customWidth="1"/>
    <col min="3" max="4" width="4.50390625" style="77" customWidth="1"/>
    <col min="5" max="5" width="8.75390625" style="77" customWidth="1"/>
    <col min="6" max="13" width="9.75390625" style="77" customWidth="1"/>
    <col min="14" max="14" width="9.625" style="77" customWidth="1"/>
  </cols>
  <sheetData>
    <row r="1" spans="1:14" s="13" customFormat="1" ht="24.75" customHeight="1">
      <c r="A1" s="171" t="s">
        <v>239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s="26" customFormat="1" ht="18" customHeight="1">
      <c r="A2" s="97"/>
      <c r="B2" s="96"/>
      <c r="C2" s="96"/>
      <c r="D2" s="96"/>
      <c r="E2" s="96"/>
      <c r="F2" s="96"/>
      <c r="G2" s="96"/>
      <c r="H2" s="96"/>
      <c r="I2" s="96"/>
      <c r="J2" s="96"/>
      <c r="K2" s="96"/>
      <c r="L2" s="91"/>
      <c r="M2" s="179" t="s">
        <v>245</v>
      </c>
      <c r="N2" s="179"/>
    </row>
    <row r="3" spans="1:14" s="12" customFormat="1" ht="16.5" customHeight="1">
      <c r="A3" s="176" t="s">
        <v>129</v>
      </c>
      <c r="B3" s="182" t="s">
        <v>130</v>
      </c>
      <c r="C3" s="182"/>
      <c r="D3" s="182"/>
      <c r="E3" s="180" t="s">
        <v>131</v>
      </c>
      <c r="F3" s="180" t="s">
        <v>132</v>
      </c>
      <c r="G3" s="180" t="s">
        <v>237</v>
      </c>
      <c r="H3" s="180"/>
      <c r="I3" s="180" t="s">
        <v>133</v>
      </c>
      <c r="J3" s="180" t="s">
        <v>243</v>
      </c>
      <c r="K3" s="180"/>
      <c r="L3" s="180"/>
      <c r="M3" s="180"/>
      <c r="N3" s="180" t="s">
        <v>238</v>
      </c>
    </row>
    <row r="4" spans="1:14" s="12" customFormat="1" ht="16.5" customHeight="1">
      <c r="A4" s="177"/>
      <c r="B4" s="182" t="s">
        <v>134</v>
      </c>
      <c r="C4" s="182"/>
      <c r="D4" s="182" t="s">
        <v>135</v>
      </c>
      <c r="E4" s="180"/>
      <c r="F4" s="180"/>
      <c r="G4" s="180" t="s">
        <v>136</v>
      </c>
      <c r="H4" s="180" t="s">
        <v>137</v>
      </c>
      <c r="I4" s="180"/>
      <c r="J4" s="180" t="s">
        <v>140</v>
      </c>
      <c r="K4" s="180" t="s">
        <v>138</v>
      </c>
      <c r="L4" s="180"/>
      <c r="M4" s="180"/>
      <c r="N4" s="180"/>
    </row>
    <row r="5" spans="1:14" s="12" customFormat="1" ht="24" customHeight="1">
      <c r="A5" s="178"/>
      <c r="B5" s="101" t="s">
        <v>141</v>
      </c>
      <c r="C5" s="101" t="s">
        <v>142</v>
      </c>
      <c r="D5" s="182"/>
      <c r="E5" s="180"/>
      <c r="F5" s="180"/>
      <c r="G5" s="180"/>
      <c r="H5" s="180"/>
      <c r="I5" s="180"/>
      <c r="J5" s="181"/>
      <c r="K5" s="130" t="s">
        <v>244</v>
      </c>
      <c r="L5" s="130" t="s">
        <v>258</v>
      </c>
      <c r="M5" s="130" t="s">
        <v>218</v>
      </c>
      <c r="N5" s="180"/>
    </row>
    <row r="6" spans="1:14" s="27" customFormat="1" ht="21" customHeight="1">
      <c r="A6" s="131" t="s">
        <v>143</v>
      </c>
      <c r="B6" s="132">
        <f>B7+B14+B18+B21+B23+B26+B31+B34+B37+B43+B50+B54</f>
        <v>123</v>
      </c>
      <c r="C6" s="132">
        <f>C7+C14+C18+C21+C23+C26+C31+C34+C37+C43+C50+C54</f>
        <v>79</v>
      </c>
      <c r="D6" s="132">
        <f>D7+D14+D18+D21+D23+D26+D31+D34+D37+D43+D50+D54</f>
        <v>66</v>
      </c>
      <c r="E6" s="133">
        <f aca="true" t="shared" si="0" ref="E6:K6">E7+E14+E18+E21+E23+E26+E31+E34+E37+E43+E48+E50+E53+E54</f>
        <v>3478.6000000000004</v>
      </c>
      <c r="F6" s="133">
        <f t="shared" si="0"/>
        <v>53484.40000000001</v>
      </c>
      <c r="G6" s="133">
        <f t="shared" si="0"/>
        <v>13408.5</v>
      </c>
      <c r="H6" s="133">
        <f t="shared" si="0"/>
        <v>33516.600000000006</v>
      </c>
      <c r="I6" s="133">
        <f t="shared" si="0"/>
        <v>36995.200000000004</v>
      </c>
      <c r="J6" s="133">
        <f t="shared" si="0"/>
        <v>15195.2</v>
      </c>
      <c r="K6" s="133">
        <f t="shared" si="0"/>
        <v>14545.500000000002</v>
      </c>
      <c r="L6" s="133">
        <f>L7+L14+L18+L21+L23+L26+L31+L34+L37+L43+L48+L50+L53+L54</f>
        <v>7254.5</v>
      </c>
      <c r="M6" s="133">
        <f>SUM(K6:L6)</f>
        <v>21800</v>
      </c>
      <c r="N6" s="132"/>
    </row>
    <row r="7" spans="1:14" s="27" customFormat="1" ht="18.75" customHeight="1">
      <c r="A7" s="131" t="s">
        <v>144</v>
      </c>
      <c r="B7" s="132">
        <f>SUM(B8:B13)</f>
        <v>71</v>
      </c>
      <c r="C7" s="132">
        <f>SUM(C8:C13)</f>
        <v>0</v>
      </c>
      <c r="D7" s="132">
        <f>SUM(D8:D13)</f>
        <v>15</v>
      </c>
      <c r="E7" s="133">
        <f>SUM(E8:E13)</f>
        <v>1963.3</v>
      </c>
      <c r="F7" s="133">
        <f>SUM(F8:F13)</f>
        <v>476.9</v>
      </c>
      <c r="G7" s="133">
        <f>SUM(G8:G13)</f>
        <v>0</v>
      </c>
      <c r="H7" s="133">
        <f>SUM(H8:H13)</f>
        <v>476.9</v>
      </c>
      <c r="I7" s="133">
        <f aca="true" t="shared" si="1" ref="I7:I54">SUM(M7,J7)</f>
        <v>2440.2</v>
      </c>
      <c r="J7" s="133">
        <f>SUM(J8:J13)</f>
        <v>36.5</v>
      </c>
      <c r="K7" s="133">
        <f>SUM(K8:K13)</f>
        <v>963.4999999999999</v>
      </c>
      <c r="L7" s="133">
        <f>SUM(L8:L13)</f>
        <v>1440.2</v>
      </c>
      <c r="M7" s="133">
        <f aca="true" t="shared" si="2" ref="M7:M54">SUM(K7:L7)</f>
        <v>2403.7</v>
      </c>
      <c r="N7" s="132"/>
    </row>
    <row r="8" spans="1:14" s="26" customFormat="1" ht="18.75" customHeight="1">
      <c r="A8" s="134" t="s">
        <v>259</v>
      </c>
      <c r="B8" s="101">
        <v>2</v>
      </c>
      <c r="C8" s="101"/>
      <c r="D8" s="101"/>
      <c r="E8" s="135">
        <v>50.8</v>
      </c>
      <c r="F8" s="135">
        <v>12.5</v>
      </c>
      <c r="G8" s="135"/>
      <c r="H8" s="135">
        <v>12.5</v>
      </c>
      <c r="I8" s="135">
        <f t="shared" si="1"/>
        <v>63.3</v>
      </c>
      <c r="J8" s="135">
        <v>4</v>
      </c>
      <c r="K8" s="135">
        <v>21.3</v>
      </c>
      <c r="L8" s="135">
        <v>38</v>
      </c>
      <c r="M8" s="135">
        <f t="shared" si="2"/>
        <v>59.3</v>
      </c>
      <c r="N8" s="101"/>
    </row>
    <row r="9" spans="1:14" s="26" customFormat="1" ht="18.75" customHeight="1">
      <c r="A9" s="134" t="s">
        <v>260</v>
      </c>
      <c r="B9" s="101">
        <v>59</v>
      </c>
      <c r="C9" s="101"/>
      <c r="D9" s="101">
        <v>15</v>
      </c>
      <c r="E9" s="135">
        <v>1672.3</v>
      </c>
      <c r="F9" s="135">
        <v>60</v>
      </c>
      <c r="G9" s="135"/>
      <c r="H9" s="135">
        <v>60</v>
      </c>
      <c r="I9" s="135">
        <f t="shared" si="1"/>
        <v>1732.3</v>
      </c>
      <c r="J9" s="135"/>
      <c r="K9" s="135">
        <v>610.8</v>
      </c>
      <c r="L9" s="135">
        <v>1121.5</v>
      </c>
      <c r="M9" s="135">
        <f t="shared" si="2"/>
        <v>1732.3</v>
      </c>
      <c r="N9" s="101"/>
    </row>
    <row r="10" spans="1:14" s="26" customFormat="1" ht="18.75" customHeight="1">
      <c r="A10" s="134" t="s">
        <v>261</v>
      </c>
      <c r="B10" s="101">
        <v>3</v>
      </c>
      <c r="C10" s="101"/>
      <c r="D10" s="101"/>
      <c r="E10" s="135">
        <v>67.3</v>
      </c>
      <c r="F10" s="135">
        <v>45</v>
      </c>
      <c r="G10" s="135"/>
      <c r="H10" s="135">
        <v>45</v>
      </c>
      <c r="I10" s="135">
        <f t="shared" si="1"/>
        <v>112.3</v>
      </c>
      <c r="J10" s="135">
        <v>20</v>
      </c>
      <c r="K10" s="135">
        <v>25</v>
      </c>
      <c r="L10" s="135">
        <v>67.3</v>
      </c>
      <c r="M10" s="135">
        <f t="shared" si="2"/>
        <v>92.3</v>
      </c>
      <c r="N10" s="101"/>
    </row>
    <row r="11" spans="1:14" s="26" customFormat="1" ht="18.75" customHeight="1">
      <c r="A11" s="134" t="s">
        <v>262</v>
      </c>
      <c r="B11" s="101">
        <v>4</v>
      </c>
      <c r="C11" s="101"/>
      <c r="D11" s="101"/>
      <c r="E11" s="135">
        <v>95.7</v>
      </c>
      <c r="F11" s="135">
        <v>189.7</v>
      </c>
      <c r="G11" s="135"/>
      <c r="H11" s="135">
        <v>189.7</v>
      </c>
      <c r="I11" s="135">
        <f t="shared" si="1"/>
        <v>285.4</v>
      </c>
      <c r="J11" s="135">
        <v>12.5</v>
      </c>
      <c r="K11" s="135">
        <v>196.9</v>
      </c>
      <c r="L11" s="135">
        <v>76</v>
      </c>
      <c r="M11" s="135">
        <f>SUM(K11:L11)</f>
        <v>272.9</v>
      </c>
      <c r="N11" s="101"/>
    </row>
    <row r="12" spans="1:14" s="26" customFormat="1" ht="18.75" customHeight="1">
      <c r="A12" s="134" t="s">
        <v>263</v>
      </c>
      <c r="B12" s="101">
        <v>3</v>
      </c>
      <c r="C12" s="101"/>
      <c r="D12" s="101"/>
      <c r="E12" s="135">
        <v>65.7</v>
      </c>
      <c r="F12" s="135">
        <v>10</v>
      </c>
      <c r="G12" s="135"/>
      <c r="H12" s="135">
        <v>10</v>
      </c>
      <c r="I12" s="135">
        <f t="shared" si="1"/>
        <v>75.7</v>
      </c>
      <c r="J12" s="135"/>
      <c r="K12" s="135">
        <v>18.7</v>
      </c>
      <c r="L12" s="135">
        <v>57</v>
      </c>
      <c r="M12" s="135">
        <f t="shared" si="2"/>
        <v>75.7</v>
      </c>
      <c r="N12" s="101"/>
    </row>
    <row r="13" spans="1:14" s="26" customFormat="1" ht="18.75" customHeight="1">
      <c r="A13" s="134" t="s">
        <v>264</v>
      </c>
      <c r="B13" s="101"/>
      <c r="C13" s="101"/>
      <c r="D13" s="101"/>
      <c r="E13" s="135">
        <v>11.5</v>
      </c>
      <c r="F13" s="135">
        <v>159.7</v>
      </c>
      <c r="G13" s="135"/>
      <c r="H13" s="135">
        <v>159.7</v>
      </c>
      <c r="I13" s="135">
        <f t="shared" si="1"/>
        <v>171.2</v>
      </c>
      <c r="J13" s="135"/>
      <c r="K13" s="135">
        <v>90.8</v>
      </c>
      <c r="L13" s="135">
        <v>80.4</v>
      </c>
      <c r="M13" s="135">
        <f t="shared" si="2"/>
        <v>171.2</v>
      </c>
      <c r="N13" s="101"/>
    </row>
    <row r="14" spans="1:14" s="26" customFormat="1" ht="18.75" customHeight="1">
      <c r="A14" s="131" t="s">
        <v>145</v>
      </c>
      <c r="B14" s="132">
        <f>B15+B16+B17</f>
        <v>0</v>
      </c>
      <c r="C14" s="132">
        <f aca="true" t="shared" si="3" ref="C14:L14">C15+C16+C17</f>
        <v>0</v>
      </c>
      <c r="D14" s="132">
        <f t="shared" si="3"/>
        <v>24</v>
      </c>
      <c r="E14" s="133">
        <f t="shared" si="3"/>
        <v>119.1</v>
      </c>
      <c r="F14" s="133">
        <f t="shared" si="3"/>
        <v>574.5</v>
      </c>
      <c r="G14" s="133">
        <f t="shared" si="3"/>
        <v>0</v>
      </c>
      <c r="H14" s="133">
        <f t="shared" si="3"/>
        <v>574.5</v>
      </c>
      <c r="I14" s="133">
        <f t="shared" si="1"/>
        <v>693.6</v>
      </c>
      <c r="J14" s="133">
        <f>J15+J16+J17</f>
        <v>124</v>
      </c>
      <c r="K14" s="133">
        <f t="shared" si="3"/>
        <v>569.6</v>
      </c>
      <c r="L14" s="133">
        <f t="shared" si="3"/>
        <v>0</v>
      </c>
      <c r="M14" s="133">
        <f t="shared" si="2"/>
        <v>569.6</v>
      </c>
      <c r="N14" s="132"/>
    </row>
    <row r="15" spans="1:14" s="26" customFormat="1" ht="18.75" customHeight="1">
      <c r="A15" s="134" t="s">
        <v>146</v>
      </c>
      <c r="B15" s="101"/>
      <c r="C15" s="101"/>
      <c r="D15" s="101">
        <v>21</v>
      </c>
      <c r="E15" s="135">
        <v>104.5</v>
      </c>
      <c r="F15" s="135">
        <v>181</v>
      </c>
      <c r="G15" s="135"/>
      <c r="H15" s="135">
        <v>181</v>
      </c>
      <c r="I15" s="135">
        <f t="shared" si="1"/>
        <v>285.5</v>
      </c>
      <c r="J15" s="135"/>
      <c r="K15" s="135">
        <v>285.5</v>
      </c>
      <c r="L15" s="135"/>
      <c r="M15" s="135">
        <f t="shared" si="2"/>
        <v>285.5</v>
      </c>
      <c r="N15" s="101"/>
    </row>
    <row r="16" spans="1:14" s="26" customFormat="1" ht="18.75" customHeight="1">
      <c r="A16" s="134" t="s">
        <v>147</v>
      </c>
      <c r="B16" s="101"/>
      <c r="C16" s="101"/>
      <c r="D16" s="101"/>
      <c r="E16" s="135"/>
      <c r="F16" s="135">
        <v>380</v>
      </c>
      <c r="G16" s="135"/>
      <c r="H16" s="135">
        <v>380</v>
      </c>
      <c r="I16" s="135">
        <f t="shared" si="1"/>
        <v>380</v>
      </c>
      <c r="J16" s="135">
        <v>111</v>
      </c>
      <c r="K16" s="135">
        <v>269</v>
      </c>
      <c r="L16" s="135"/>
      <c r="M16" s="135">
        <f t="shared" si="2"/>
        <v>269</v>
      </c>
      <c r="N16" s="101"/>
    </row>
    <row r="17" spans="1:14" s="26" customFormat="1" ht="18.75" customHeight="1">
      <c r="A17" s="134" t="s">
        <v>148</v>
      </c>
      <c r="B17" s="101"/>
      <c r="C17" s="101"/>
      <c r="D17" s="101">
        <v>3</v>
      </c>
      <c r="E17" s="135">
        <v>14.6</v>
      </c>
      <c r="F17" s="135">
        <v>13.5</v>
      </c>
      <c r="G17" s="135"/>
      <c r="H17" s="135">
        <v>13.5</v>
      </c>
      <c r="I17" s="135">
        <f t="shared" si="1"/>
        <v>28.1</v>
      </c>
      <c r="J17" s="135">
        <v>13</v>
      </c>
      <c r="K17" s="135">
        <v>15.1</v>
      </c>
      <c r="L17" s="135"/>
      <c r="M17" s="135">
        <f t="shared" si="2"/>
        <v>15.1</v>
      </c>
      <c r="N17" s="101"/>
    </row>
    <row r="18" spans="1:14" s="26" customFormat="1" ht="18.75" customHeight="1">
      <c r="A18" s="131" t="s">
        <v>149</v>
      </c>
      <c r="B18" s="132">
        <f aca="true" t="shared" si="4" ref="B18:L18">B19+B20</f>
        <v>0</v>
      </c>
      <c r="C18" s="132">
        <f t="shared" si="4"/>
        <v>0</v>
      </c>
      <c r="D18" s="132">
        <f t="shared" si="4"/>
        <v>0</v>
      </c>
      <c r="E18" s="133">
        <f t="shared" si="4"/>
        <v>0</v>
      </c>
      <c r="F18" s="133">
        <f t="shared" si="4"/>
        <v>11265.5</v>
      </c>
      <c r="G18" s="133">
        <f t="shared" si="4"/>
        <v>3643</v>
      </c>
      <c r="H18" s="133">
        <f t="shared" si="4"/>
        <v>4995.5</v>
      </c>
      <c r="I18" s="133">
        <f t="shared" si="1"/>
        <v>4995.5</v>
      </c>
      <c r="J18" s="133">
        <f t="shared" si="4"/>
        <v>2400</v>
      </c>
      <c r="K18" s="133">
        <f t="shared" si="4"/>
        <v>2595.5</v>
      </c>
      <c r="L18" s="133">
        <f t="shared" si="4"/>
        <v>0</v>
      </c>
      <c r="M18" s="133">
        <f t="shared" si="2"/>
        <v>2595.5</v>
      </c>
      <c r="N18" s="132"/>
    </row>
    <row r="19" spans="1:14" s="26" customFormat="1" ht="18.75" customHeight="1">
      <c r="A19" s="134" t="s">
        <v>150</v>
      </c>
      <c r="B19" s="101"/>
      <c r="C19" s="101"/>
      <c r="D19" s="101"/>
      <c r="E19" s="135"/>
      <c r="F19" s="135">
        <v>11261.5</v>
      </c>
      <c r="G19" s="135">
        <v>3643</v>
      </c>
      <c r="H19" s="135">
        <v>4991.5</v>
      </c>
      <c r="I19" s="135">
        <f t="shared" si="1"/>
        <v>4991.5</v>
      </c>
      <c r="J19" s="135">
        <v>2400</v>
      </c>
      <c r="K19" s="135">
        <v>2591.5</v>
      </c>
      <c r="L19" s="135"/>
      <c r="M19" s="135">
        <f t="shared" si="2"/>
        <v>2591.5</v>
      </c>
      <c r="N19" s="101"/>
    </row>
    <row r="20" spans="1:14" s="26" customFormat="1" ht="18.75" customHeight="1">
      <c r="A20" s="134" t="s">
        <v>151</v>
      </c>
      <c r="B20" s="101"/>
      <c r="C20" s="101"/>
      <c r="D20" s="101"/>
      <c r="E20" s="135"/>
      <c r="F20" s="135">
        <v>4</v>
      </c>
      <c r="G20" s="135"/>
      <c r="H20" s="135">
        <v>4</v>
      </c>
      <c r="I20" s="135">
        <f t="shared" si="1"/>
        <v>4</v>
      </c>
      <c r="J20" s="135"/>
      <c r="K20" s="135">
        <v>4</v>
      </c>
      <c r="L20" s="135"/>
      <c r="M20" s="135">
        <f t="shared" si="2"/>
        <v>4</v>
      </c>
      <c r="N20" s="101"/>
    </row>
    <row r="21" spans="1:14" s="26" customFormat="1" ht="18.75" customHeight="1">
      <c r="A21" s="131" t="s">
        <v>152</v>
      </c>
      <c r="B21" s="132"/>
      <c r="C21" s="132"/>
      <c r="D21" s="132"/>
      <c r="E21" s="133"/>
      <c r="F21" s="133">
        <f>F22</f>
        <v>1</v>
      </c>
      <c r="G21" s="133"/>
      <c r="H21" s="133">
        <f>H22</f>
        <v>1</v>
      </c>
      <c r="I21" s="133">
        <f t="shared" si="1"/>
        <v>1</v>
      </c>
      <c r="J21" s="133">
        <f>J22</f>
        <v>0</v>
      </c>
      <c r="K21" s="133">
        <f>K22</f>
        <v>1</v>
      </c>
      <c r="L21" s="133">
        <f>L22</f>
        <v>0</v>
      </c>
      <c r="M21" s="133">
        <f t="shared" si="2"/>
        <v>1</v>
      </c>
      <c r="N21" s="132"/>
    </row>
    <row r="22" spans="1:14" s="26" customFormat="1" ht="18.75" customHeight="1">
      <c r="A22" s="134" t="s">
        <v>265</v>
      </c>
      <c r="B22" s="101"/>
      <c r="C22" s="101"/>
      <c r="D22" s="101"/>
      <c r="E22" s="135"/>
      <c r="F22" s="135">
        <v>1</v>
      </c>
      <c r="G22" s="135"/>
      <c r="H22" s="135">
        <v>1</v>
      </c>
      <c r="I22" s="135">
        <f t="shared" si="1"/>
        <v>1</v>
      </c>
      <c r="J22" s="135"/>
      <c r="K22" s="135">
        <v>1</v>
      </c>
      <c r="L22" s="135"/>
      <c r="M22" s="135">
        <f t="shared" si="2"/>
        <v>1</v>
      </c>
      <c r="N22" s="101"/>
    </row>
    <row r="23" spans="1:14" s="26" customFormat="1" ht="18.75" customHeight="1">
      <c r="A23" s="131" t="s">
        <v>153</v>
      </c>
      <c r="B23" s="132">
        <f>B24+B25</f>
        <v>7</v>
      </c>
      <c r="C23" s="132">
        <f>C24+C25</f>
        <v>0</v>
      </c>
      <c r="D23" s="132">
        <f>D24+D25</f>
        <v>1</v>
      </c>
      <c r="E23" s="133">
        <f>E24+E25</f>
        <v>161.8</v>
      </c>
      <c r="F23" s="133">
        <f aca="true" t="shared" si="5" ref="F23:L23">F24+F25</f>
        <v>97.5</v>
      </c>
      <c r="G23" s="133">
        <f t="shared" si="5"/>
        <v>0</v>
      </c>
      <c r="H23" s="133">
        <f t="shared" si="5"/>
        <v>97.5</v>
      </c>
      <c r="I23" s="133">
        <f t="shared" si="1"/>
        <v>259.3</v>
      </c>
      <c r="J23" s="133">
        <f t="shared" si="5"/>
        <v>50</v>
      </c>
      <c r="K23" s="133">
        <f t="shared" si="5"/>
        <v>77.7</v>
      </c>
      <c r="L23" s="133">
        <f t="shared" si="5"/>
        <v>131.6</v>
      </c>
      <c r="M23" s="133">
        <f t="shared" si="2"/>
        <v>209.3</v>
      </c>
      <c r="N23" s="132"/>
    </row>
    <row r="24" spans="1:14" s="27" customFormat="1" ht="17.25" customHeight="1">
      <c r="A24" s="134" t="s">
        <v>154</v>
      </c>
      <c r="B24" s="101">
        <v>7</v>
      </c>
      <c r="C24" s="101"/>
      <c r="D24" s="101">
        <v>1</v>
      </c>
      <c r="E24" s="135">
        <v>161.8</v>
      </c>
      <c r="F24" s="135">
        <v>32.5</v>
      </c>
      <c r="G24" s="135"/>
      <c r="H24" s="135">
        <v>32.5</v>
      </c>
      <c r="I24" s="135">
        <f t="shared" si="1"/>
        <v>194.3</v>
      </c>
      <c r="J24" s="135"/>
      <c r="K24" s="135">
        <v>62.7</v>
      </c>
      <c r="L24" s="135">
        <v>131.6</v>
      </c>
      <c r="M24" s="135">
        <f t="shared" si="2"/>
        <v>194.3</v>
      </c>
      <c r="N24" s="101"/>
    </row>
    <row r="25" spans="1:14" s="26" customFormat="1" ht="17.25" customHeight="1">
      <c r="A25" s="134" t="s">
        <v>266</v>
      </c>
      <c r="B25" s="101"/>
      <c r="C25" s="101"/>
      <c r="D25" s="101"/>
      <c r="E25" s="135"/>
      <c r="F25" s="135">
        <v>65</v>
      </c>
      <c r="G25" s="135"/>
      <c r="H25" s="135">
        <v>65</v>
      </c>
      <c r="I25" s="135">
        <f t="shared" si="1"/>
        <v>65</v>
      </c>
      <c r="J25" s="135">
        <v>50</v>
      </c>
      <c r="K25" s="135">
        <v>15</v>
      </c>
      <c r="L25" s="135"/>
      <c r="M25" s="135">
        <f t="shared" si="2"/>
        <v>15</v>
      </c>
      <c r="N25" s="101"/>
    </row>
    <row r="26" spans="1:14" s="26" customFormat="1" ht="17.25" customHeight="1">
      <c r="A26" s="131" t="s">
        <v>155</v>
      </c>
      <c r="B26" s="132">
        <f>B27+B28+B29+B30</f>
        <v>5</v>
      </c>
      <c r="C26" s="132">
        <f>C27+C28+C29+C30</f>
        <v>72</v>
      </c>
      <c r="D26" s="132">
        <f>D27+D28+D29+D30</f>
        <v>5</v>
      </c>
      <c r="E26" s="133">
        <f>E27+E28+E29+E30</f>
        <v>253.9</v>
      </c>
      <c r="F26" s="133">
        <f aca="true" t="shared" si="6" ref="F26:L26">F27+F28+F29+F30</f>
        <v>2341.3</v>
      </c>
      <c r="G26" s="133">
        <f t="shared" si="6"/>
        <v>0</v>
      </c>
      <c r="H26" s="133">
        <f t="shared" si="6"/>
        <v>2341.3</v>
      </c>
      <c r="I26" s="133">
        <f t="shared" si="1"/>
        <v>2595.2000000000003</v>
      </c>
      <c r="J26" s="133">
        <f t="shared" si="6"/>
        <v>22.3</v>
      </c>
      <c r="K26" s="133">
        <f t="shared" si="6"/>
        <v>316.6</v>
      </c>
      <c r="L26" s="133">
        <f t="shared" si="6"/>
        <v>2256.3</v>
      </c>
      <c r="M26" s="133">
        <f t="shared" si="2"/>
        <v>2572.9</v>
      </c>
      <c r="N26" s="132"/>
    </row>
    <row r="27" spans="1:14" s="26" customFormat="1" ht="17.25" customHeight="1">
      <c r="A27" s="134" t="s">
        <v>156</v>
      </c>
      <c r="B27" s="101">
        <v>3</v>
      </c>
      <c r="C27" s="101"/>
      <c r="D27" s="101">
        <v>3</v>
      </c>
      <c r="E27" s="135">
        <v>84.6</v>
      </c>
      <c r="F27" s="135"/>
      <c r="G27" s="135"/>
      <c r="H27" s="135"/>
      <c r="I27" s="135">
        <f t="shared" si="1"/>
        <v>84.6</v>
      </c>
      <c r="J27" s="135">
        <v>19</v>
      </c>
      <c r="K27" s="135">
        <v>9.2</v>
      </c>
      <c r="L27" s="135">
        <v>56.4</v>
      </c>
      <c r="M27" s="135">
        <f t="shared" si="2"/>
        <v>65.6</v>
      </c>
      <c r="N27" s="101"/>
    </row>
    <row r="28" spans="1:14" s="26" customFormat="1" ht="17.25" customHeight="1">
      <c r="A28" s="134" t="s">
        <v>157</v>
      </c>
      <c r="B28" s="101"/>
      <c r="C28" s="101"/>
      <c r="D28" s="101">
        <v>1</v>
      </c>
      <c r="E28" s="135">
        <v>3.3</v>
      </c>
      <c r="F28" s="135">
        <v>2341.3</v>
      </c>
      <c r="G28" s="135"/>
      <c r="H28" s="135">
        <v>2341.3</v>
      </c>
      <c r="I28" s="135">
        <f t="shared" si="1"/>
        <v>2344.6000000000004</v>
      </c>
      <c r="J28" s="135">
        <v>3.3</v>
      </c>
      <c r="K28" s="135">
        <v>190</v>
      </c>
      <c r="L28" s="135">
        <v>2151.3</v>
      </c>
      <c r="M28" s="135">
        <f t="shared" si="2"/>
        <v>2341.3</v>
      </c>
      <c r="N28" s="101"/>
    </row>
    <row r="29" spans="1:14" s="27" customFormat="1" ht="17.25" customHeight="1">
      <c r="A29" s="134" t="s">
        <v>158</v>
      </c>
      <c r="B29" s="101"/>
      <c r="C29" s="101">
        <v>72</v>
      </c>
      <c r="D29" s="101"/>
      <c r="E29" s="135">
        <v>120.4</v>
      </c>
      <c r="F29" s="135"/>
      <c r="G29" s="135"/>
      <c r="H29" s="135"/>
      <c r="I29" s="135">
        <f t="shared" si="1"/>
        <v>120.4</v>
      </c>
      <c r="J29" s="135"/>
      <c r="K29" s="135">
        <v>109.4</v>
      </c>
      <c r="L29" s="135">
        <v>11</v>
      </c>
      <c r="M29" s="135">
        <f t="shared" si="2"/>
        <v>120.4</v>
      </c>
      <c r="N29" s="101"/>
    </row>
    <row r="30" spans="1:14" s="26" customFormat="1" ht="17.25" customHeight="1">
      <c r="A30" s="134" t="s">
        <v>267</v>
      </c>
      <c r="B30" s="101">
        <v>2</v>
      </c>
      <c r="C30" s="101"/>
      <c r="D30" s="101">
        <v>1</v>
      </c>
      <c r="E30" s="135">
        <v>45.6</v>
      </c>
      <c r="F30" s="135"/>
      <c r="G30" s="135"/>
      <c r="H30" s="135"/>
      <c r="I30" s="135">
        <f t="shared" si="1"/>
        <v>45.6</v>
      </c>
      <c r="J30" s="135"/>
      <c r="K30" s="135">
        <v>8</v>
      </c>
      <c r="L30" s="135">
        <v>37.6</v>
      </c>
      <c r="M30" s="135">
        <f t="shared" si="2"/>
        <v>45.6</v>
      </c>
      <c r="N30" s="101"/>
    </row>
    <row r="31" spans="1:14" s="26" customFormat="1" ht="17.25" customHeight="1">
      <c r="A31" s="131" t="s">
        <v>159</v>
      </c>
      <c r="B31" s="132">
        <f>B32+B33</f>
        <v>9</v>
      </c>
      <c r="C31" s="132">
        <f>C32+C33</f>
        <v>0</v>
      </c>
      <c r="D31" s="132">
        <f>D32+D33</f>
        <v>0</v>
      </c>
      <c r="E31" s="133">
        <f>E32+E33</f>
        <v>202.1</v>
      </c>
      <c r="F31" s="133">
        <f aca="true" t="shared" si="7" ref="F31:L31">F32+F33</f>
        <v>952.2</v>
      </c>
      <c r="G31" s="133">
        <f t="shared" si="7"/>
        <v>0</v>
      </c>
      <c r="H31" s="133">
        <f t="shared" si="7"/>
        <v>952.2</v>
      </c>
      <c r="I31" s="133">
        <f t="shared" si="1"/>
        <v>1154.3000000000002</v>
      </c>
      <c r="J31" s="133">
        <f t="shared" si="7"/>
        <v>25.4</v>
      </c>
      <c r="K31" s="133">
        <f t="shared" si="7"/>
        <v>959.7</v>
      </c>
      <c r="L31" s="133">
        <f t="shared" si="7"/>
        <v>169.2</v>
      </c>
      <c r="M31" s="133">
        <f t="shared" si="2"/>
        <v>1128.9</v>
      </c>
      <c r="N31" s="132"/>
    </row>
    <row r="32" spans="1:14" s="26" customFormat="1" ht="17.25" customHeight="1">
      <c r="A32" s="134" t="s">
        <v>160</v>
      </c>
      <c r="B32" s="101">
        <v>9</v>
      </c>
      <c r="C32" s="101"/>
      <c r="D32" s="101"/>
      <c r="E32" s="135">
        <v>202.1</v>
      </c>
      <c r="F32" s="135">
        <v>56.2</v>
      </c>
      <c r="G32" s="135"/>
      <c r="H32" s="135">
        <v>56.2</v>
      </c>
      <c r="I32" s="135">
        <f t="shared" si="1"/>
        <v>258.29999999999995</v>
      </c>
      <c r="J32" s="135">
        <v>25.4</v>
      </c>
      <c r="K32" s="135">
        <v>63.7</v>
      </c>
      <c r="L32" s="135">
        <v>169.2</v>
      </c>
      <c r="M32" s="135">
        <f t="shared" si="2"/>
        <v>232.89999999999998</v>
      </c>
      <c r="N32" s="101"/>
    </row>
    <row r="33" spans="1:14" s="26" customFormat="1" ht="17.25" customHeight="1">
      <c r="A33" s="134" t="s">
        <v>268</v>
      </c>
      <c r="B33" s="101"/>
      <c r="C33" s="101"/>
      <c r="D33" s="101"/>
      <c r="E33" s="135"/>
      <c r="F33" s="135">
        <v>896</v>
      </c>
      <c r="G33" s="135"/>
      <c r="H33" s="135">
        <v>896</v>
      </c>
      <c r="I33" s="135">
        <f t="shared" si="1"/>
        <v>896</v>
      </c>
      <c r="J33" s="135"/>
      <c r="K33" s="135">
        <v>896</v>
      </c>
      <c r="L33" s="135"/>
      <c r="M33" s="135">
        <f t="shared" si="2"/>
        <v>896</v>
      </c>
      <c r="N33" s="101"/>
    </row>
    <row r="34" spans="1:14" s="27" customFormat="1" ht="17.25" customHeight="1">
      <c r="A34" s="131" t="s">
        <v>161</v>
      </c>
      <c r="B34" s="132">
        <f>B35+B36</f>
        <v>1</v>
      </c>
      <c r="C34" s="132">
        <f>C35+C36</f>
        <v>0</v>
      </c>
      <c r="D34" s="132">
        <f>D35+D36</f>
        <v>0</v>
      </c>
      <c r="E34" s="133">
        <f>E35+E36</f>
        <v>24.3</v>
      </c>
      <c r="F34" s="133">
        <f aca="true" t="shared" si="8" ref="F34:L34">F35+F36</f>
        <v>9748.2</v>
      </c>
      <c r="G34" s="133">
        <f t="shared" si="8"/>
        <v>5766.6</v>
      </c>
      <c r="H34" s="133">
        <f t="shared" si="8"/>
        <v>3633.6</v>
      </c>
      <c r="I34" s="133">
        <f t="shared" si="1"/>
        <v>3657.9</v>
      </c>
      <c r="J34" s="133">
        <f t="shared" si="8"/>
        <v>2551.4</v>
      </c>
      <c r="K34" s="133">
        <f t="shared" si="8"/>
        <v>1087.7</v>
      </c>
      <c r="L34" s="133">
        <f t="shared" si="8"/>
        <v>18.8</v>
      </c>
      <c r="M34" s="133">
        <f t="shared" si="2"/>
        <v>1106.5</v>
      </c>
      <c r="N34" s="132"/>
    </row>
    <row r="35" spans="1:14" s="26" customFormat="1" ht="17.25" customHeight="1">
      <c r="A35" s="134" t="s">
        <v>162</v>
      </c>
      <c r="B35" s="101">
        <v>1</v>
      </c>
      <c r="C35" s="101"/>
      <c r="D35" s="101"/>
      <c r="E35" s="135">
        <v>24.3</v>
      </c>
      <c r="F35" s="135">
        <v>15</v>
      </c>
      <c r="G35" s="135"/>
      <c r="H35" s="135">
        <v>15</v>
      </c>
      <c r="I35" s="135">
        <f t="shared" si="1"/>
        <v>39.3</v>
      </c>
      <c r="J35" s="135">
        <v>15</v>
      </c>
      <c r="K35" s="135">
        <v>5.5</v>
      </c>
      <c r="L35" s="135">
        <v>18.8</v>
      </c>
      <c r="M35" s="135">
        <f t="shared" si="2"/>
        <v>24.3</v>
      </c>
      <c r="N35" s="101"/>
    </row>
    <row r="36" spans="1:14" s="26" customFormat="1" ht="17.25" customHeight="1">
      <c r="A36" s="134" t="s">
        <v>269</v>
      </c>
      <c r="B36" s="101"/>
      <c r="C36" s="101"/>
      <c r="D36" s="101"/>
      <c r="E36" s="135"/>
      <c r="F36" s="135">
        <v>9733.2</v>
      </c>
      <c r="G36" s="135">
        <v>5766.6</v>
      </c>
      <c r="H36" s="135">
        <v>3618.6</v>
      </c>
      <c r="I36" s="135">
        <f t="shared" si="1"/>
        <v>3618.6000000000004</v>
      </c>
      <c r="J36" s="135">
        <v>2536.4</v>
      </c>
      <c r="K36" s="135">
        <v>1082.2</v>
      </c>
      <c r="L36" s="135"/>
      <c r="M36" s="135">
        <f t="shared" si="2"/>
        <v>1082.2</v>
      </c>
      <c r="N36" s="101"/>
    </row>
    <row r="37" spans="1:14" s="26" customFormat="1" ht="17.25" customHeight="1">
      <c r="A37" s="131" t="s">
        <v>163</v>
      </c>
      <c r="B37" s="132">
        <f>B38+B39+B40+B42</f>
        <v>0</v>
      </c>
      <c r="C37" s="132">
        <f>C38+C39+C40+C42</f>
        <v>0</v>
      </c>
      <c r="D37" s="132">
        <f>D38+D39+D40+D42</f>
        <v>11</v>
      </c>
      <c r="E37" s="133">
        <f aca="true" t="shared" si="9" ref="E37:J37">E38+E39+E40+E41+E42</f>
        <v>61.7</v>
      </c>
      <c r="F37" s="133">
        <f t="shared" si="9"/>
        <v>23690.5</v>
      </c>
      <c r="G37" s="133">
        <f t="shared" si="9"/>
        <v>3998.8999999999996</v>
      </c>
      <c r="H37" s="133">
        <f t="shared" si="9"/>
        <v>16157.3</v>
      </c>
      <c r="I37" s="133">
        <f t="shared" si="9"/>
        <v>16219</v>
      </c>
      <c r="J37" s="133">
        <f t="shared" si="9"/>
        <v>8053.6</v>
      </c>
      <c r="K37" s="133">
        <f>K38+K39+K40+K41+K42</f>
        <v>6115.4</v>
      </c>
      <c r="L37" s="133">
        <f>L38+L39+L40+L41+L42</f>
        <v>2050</v>
      </c>
      <c r="M37" s="133">
        <f t="shared" si="2"/>
        <v>8165.4</v>
      </c>
      <c r="N37" s="132"/>
    </row>
    <row r="38" spans="1:14" s="26" customFormat="1" ht="17.25" customHeight="1">
      <c r="A38" s="134" t="s">
        <v>164</v>
      </c>
      <c r="B38" s="101"/>
      <c r="C38" s="101"/>
      <c r="D38" s="101">
        <v>11</v>
      </c>
      <c r="E38" s="135">
        <v>61.7</v>
      </c>
      <c r="F38" s="135"/>
      <c r="G38" s="135"/>
      <c r="H38" s="135"/>
      <c r="I38" s="135">
        <f t="shared" si="1"/>
        <v>61.7</v>
      </c>
      <c r="J38" s="135"/>
      <c r="K38" s="135">
        <v>61.7</v>
      </c>
      <c r="L38" s="135"/>
      <c r="M38" s="135">
        <f t="shared" si="2"/>
        <v>61.7</v>
      </c>
      <c r="N38" s="101"/>
    </row>
    <row r="39" spans="1:14" s="27" customFormat="1" ht="17.25" customHeight="1">
      <c r="A39" s="134" t="s">
        <v>270</v>
      </c>
      <c r="B39" s="101"/>
      <c r="C39" s="101"/>
      <c r="D39" s="101"/>
      <c r="E39" s="135"/>
      <c r="F39" s="135">
        <v>650</v>
      </c>
      <c r="G39" s="135"/>
      <c r="H39" s="135">
        <v>650</v>
      </c>
      <c r="I39" s="135">
        <f t="shared" si="1"/>
        <v>650</v>
      </c>
      <c r="J39" s="135">
        <v>314</v>
      </c>
      <c r="K39" s="135">
        <v>336</v>
      </c>
      <c r="L39" s="135"/>
      <c r="M39" s="135">
        <f t="shared" si="2"/>
        <v>336</v>
      </c>
      <c r="N39" s="101"/>
    </row>
    <row r="40" spans="1:14" s="26" customFormat="1" ht="17.25" customHeight="1">
      <c r="A40" s="134" t="s">
        <v>271</v>
      </c>
      <c r="B40" s="101"/>
      <c r="C40" s="101"/>
      <c r="D40" s="101"/>
      <c r="E40" s="135"/>
      <c r="F40" s="135">
        <v>1160</v>
      </c>
      <c r="G40" s="135"/>
      <c r="H40" s="135">
        <v>1160</v>
      </c>
      <c r="I40" s="135">
        <f t="shared" si="1"/>
        <v>1160</v>
      </c>
      <c r="J40" s="135"/>
      <c r="K40" s="135">
        <v>1160</v>
      </c>
      <c r="L40" s="135"/>
      <c r="M40" s="135">
        <f t="shared" si="2"/>
        <v>1160</v>
      </c>
      <c r="N40" s="101"/>
    </row>
    <row r="41" spans="1:14" s="26" customFormat="1" ht="17.25" customHeight="1">
      <c r="A41" s="134" t="s">
        <v>272</v>
      </c>
      <c r="B41" s="101"/>
      <c r="C41" s="101"/>
      <c r="D41" s="101"/>
      <c r="E41" s="135"/>
      <c r="F41" s="135">
        <v>6999.4</v>
      </c>
      <c r="G41" s="135">
        <v>191.2</v>
      </c>
      <c r="H41" s="135">
        <v>3649.5</v>
      </c>
      <c r="I41" s="135">
        <f t="shared" si="1"/>
        <v>3649.5</v>
      </c>
      <c r="J41" s="135"/>
      <c r="K41" s="135">
        <v>3649.5</v>
      </c>
      <c r="L41" s="135"/>
      <c r="M41" s="135">
        <f t="shared" si="2"/>
        <v>3649.5</v>
      </c>
      <c r="N41" s="101"/>
    </row>
    <row r="42" spans="1:14" s="26" customFormat="1" ht="17.25" customHeight="1">
      <c r="A42" s="134" t="s">
        <v>273</v>
      </c>
      <c r="B42" s="101"/>
      <c r="C42" s="101"/>
      <c r="D42" s="101"/>
      <c r="E42" s="135"/>
      <c r="F42" s="135">
        <v>14881.1</v>
      </c>
      <c r="G42" s="135">
        <v>3807.7</v>
      </c>
      <c r="H42" s="135">
        <v>10697.8</v>
      </c>
      <c r="I42" s="135">
        <f t="shared" si="1"/>
        <v>10697.8</v>
      </c>
      <c r="J42" s="135">
        <v>7739.6</v>
      </c>
      <c r="K42" s="135">
        <v>908.2</v>
      </c>
      <c r="L42" s="135">
        <v>2050</v>
      </c>
      <c r="M42" s="135">
        <f t="shared" si="2"/>
        <v>2958.2</v>
      </c>
      <c r="N42" s="101"/>
    </row>
    <row r="43" spans="1:14" s="26" customFormat="1" ht="17.25" customHeight="1">
      <c r="A43" s="131" t="s">
        <v>165</v>
      </c>
      <c r="B43" s="132">
        <f>B44+B45+B46+B47</f>
        <v>21</v>
      </c>
      <c r="C43" s="132">
        <f>C44+C45+C46+C47</f>
        <v>0</v>
      </c>
      <c r="D43" s="132">
        <f>D44+D45+D46+D47</f>
        <v>10</v>
      </c>
      <c r="E43" s="133">
        <f>E44+E45+E46+E47</f>
        <v>485</v>
      </c>
      <c r="F43" s="133">
        <f aca="true" t="shared" si="10" ref="F43:L43">F44+F45+F46+F47</f>
        <v>3362.4</v>
      </c>
      <c r="G43" s="133">
        <f t="shared" si="10"/>
        <v>0</v>
      </c>
      <c r="H43" s="133">
        <f t="shared" si="10"/>
        <v>3312.4</v>
      </c>
      <c r="I43" s="133">
        <f t="shared" si="1"/>
        <v>3797.4</v>
      </c>
      <c r="J43" s="133">
        <f t="shared" si="10"/>
        <v>1862.5</v>
      </c>
      <c r="K43" s="133">
        <f t="shared" si="10"/>
        <v>915.6999999999999</v>
      </c>
      <c r="L43" s="133">
        <f t="shared" si="10"/>
        <v>1019.2</v>
      </c>
      <c r="M43" s="133">
        <f t="shared" si="2"/>
        <v>1934.9</v>
      </c>
      <c r="N43" s="132"/>
    </row>
    <row r="44" spans="1:14" s="26" customFormat="1" ht="17.25" customHeight="1">
      <c r="A44" s="134" t="s">
        <v>166</v>
      </c>
      <c r="B44" s="101">
        <v>19</v>
      </c>
      <c r="C44" s="101"/>
      <c r="D44" s="101">
        <v>5</v>
      </c>
      <c r="E44" s="135">
        <v>434.6</v>
      </c>
      <c r="F44" s="135">
        <v>670.4</v>
      </c>
      <c r="G44" s="135"/>
      <c r="H44" s="135">
        <v>620.4</v>
      </c>
      <c r="I44" s="135">
        <f t="shared" si="1"/>
        <v>1055</v>
      </c>
      <c r="J44" s="135">
        <v>441.5</v>
      </c>
      <c r="K44" s="135">
        <v>217.9</v>
      </c>
      <c r="L44" s="135">
        <v>395.6</v>
      </c>
      <c r="M44" s="135">
        <f t="shared" si="2"/>
        <v>613.5</v>
      </c>
      <c r="N44" s="101"/>
    </row>
    <row r="45" spans="1:14" s="26" customFormat="1" ht="17.25" customHeight="1">
      <c r="A45" s="134" t="s">
        <v>167</v>
      </c>
      <c r="B45" s="101"/>
      <c r="C45" s="101"/>
      <c r="D45" s="101"/>
      <c r="E45" s="135"/>
      <c r="F45" s="135">
        <v>1</v>
      </c>
      <c r="G45" s="135"/>
      <c r="H45" s="135">
        <v>1</v>
      </c>
      <c r="I45" s="135">
        <f t="shared" si="1"/>
        <v>1</v>
      </c>
      <c r="J45" s="135">
        <v>1</v>
      </c>
      <c r="K45" s="135"/>
      <c r="L45" s="135"/>
      <c r="M45" s="135">
        <f t="shared" si="2"/>
        <v>0</v>
      </c>
      <c r="N45" s="101"/>
    </row>
    <row r="46" spans="1:14" s="26" customFormat="1" ht="17.25" customHeight="1">
      <c r="A46" s="134" t="s">
        <v>168</v>
      </c>
      <c r="B46" s="101">
        <v>2</v>
      </c>
      <c r="C46" s="101"/>
      <c r="D46" s="101">
        <v>5</v>
      </c>
      <c r="E46" s="135">
        <v>50.4</v>
      </c>
      <c r="F46" s="135">
        <v>2090</v>
      </c>
      <c r="G46" s="135"/>
      <c r="H46" s="135">
        <v>2090</v>
      </c>
      <c r="I46" s="135">
        <f t="shared" si="1"/>
        <v>2140.4</v>
      </c>
      <c r="J46" s="135">
        <v>1420</v>
      </c>
      <c r="K46" s="135">
        <v>682.8</v>
      </c>
      <c r="L46" s="135">
        <v>37.6</v>
      </c>
      <c r="M46" s="135">
        <f t="shared" si="2"/>
        <v>720.4</v>
      </c>
      <c r="N46" s="101"/>
    </row>
    <row r="47" spans="1:14" s="26" customFormat="1" ht="17.25" customHeight="1">
      <c r="A47" s="134" t="s">
        <v>274</v>
      </c>
      <c r="B47" s="101"/>
      <c r="C47" s="101"/>
      <c r="D47" s="101"/>
      <c r="E47" s="135"/>
      <c r="F47" s="135">
        <v>601</v>
      </c>
      <c r="G47" s="135"/>
      <c r="H47" s="135">
        <v>601</v>
      </c>
      <c r="I47" s="135">
        <f t="shared" si="1"/>
        <v>601</v>
      </c>
      <c r="J47" s="135"/>
      <c r="K47" s="135">
        <v>15</v>
      </c>
      <c r="L47" s="135">
        <v>586</v>
      </c>
      <c r="M47" s="135">
        <f t="shared" si="2"/>
        <v>601</v>
      </c>
      <c r="N47" s="101"/>
    </row>
    <row r="48" spans="1:14" s="26" customFormat="1" ht="17.25" customHeight="1">
      <c r="A48" s="131" t="s">
        <v>275</v>
      </c>
      <c r="B48" s="132"/>
      <c r="C48" s="132"/>
      <c r="D48" s="132"/>
      <c r="E48" s="133"/>
      <c r="F48" s="133">
        <f>SUM(F49)</f>
        <v>160</v>
      </c>
      <c r="G48" s="133"/>
      <c r="H48" s="133">
        <f>SUM(H49)</f>
        <v>160</v>
      </c>
      <c r="I48" s="133">
        <f t="shared" si="1"/>
        <v>160</v>
      </c>
      <c r="J48" s="133">
        <f>SUM(J49)</f>
        <v>69.5</v>
      </c>
      <c r="K48" s="133">
        <f>SUM(K49)</f>
        <v>90.5</v>
      </c>
      <c r="L48" s="133">
        <f>SUM(L49)</f>
        <v>0</v>
      </c>
      <c r="M48" s="133">
        <f t="shared" si="2"/>
        <v>90.5</v>
      </c>
      <c r="N48" s="132"/>
    </row>
    <row r="49" spans="1:14" s="26" customFormat="1" ht="17.25" customHeight="1">
      <c r="A49" s="134" t="s">
        <v>276</v>
      </c>
      <c r="B49" s="101"/>
      <c r="C49" s="101"/>
      <c r="D49" s="101"/>
      <c r="E49" s="135"/>
      <c r="F49" s="135">
        <v>160</v>
      </c>
      <c r="G49" s="135"/>
      <c r="H49" s="135">
        <v>160</v>
      </c>
      <c r="I49" s="135">
        <f t="shared" si="1"/>
        <v>160</v>
      </c>
      <c r="J49" s="135">
        <v>69.5</v>
      </c>
      <c r="K49" s="135">
        <v>90.5</v>
      </c>
      <c r="L49" s="135"/>
      <c r="M49" s="135">
        <f t="shared" si="2"/>
        <v>90.5</v>
      </c>
      <c r="N49" s="101"/>
    </row>
    <row r="50" spans="1:14" s="26" customFormat="1" ht="17.25" customHeight="1">
      <c r="A50" s="131" t="s">
        <v>169</v>
      </c>
      <c r="B50" s="132">
        <f>B51+B52</f>
        <v>9</v>
      </c>
      <c r="C50" s="132">
        <f aca="true" t="shared" si="11" ref="C50:L50">C51+C52</f>
        <v>7</v>
      </c>
      <c r="D50" s="132">
        <f t="shared" si="11"/>
        <v>0</v>
      </c>
      <c r="E50" s="133">
        <f t="shared" si="11"/>
        <v>207.4</v>
      </c>
      <c r="F50" s="133">
        <f t="shared" si="11"/>
        <v>15</v>
      </c>
      <c r="G50" s="133">
        <f t="shared" si="11"/>
        <v>0</v>
      </c>
      <c r="H50" s="133">
        <f t="shared" si="11"/>
        <v>15</v>
      </c>
      <c r="I50" s="133">
        <f t="shared" si="1"/>
        <v>222.39999999999998</v>
      </c>
      <c r="J50" s="133"/>
      <c r="K50" s="133">
        <f t="shared" si="11"/>
        <v>53.2</v>
      </c>
      <c r="L50" s="133">
        <f t="shared" si="11"/>
        <v>169.2</v>
      </c>
      <c r="M50" s="133">
        <f t="shared" si="2"/>
        <v>222.39999999999998</v>
      </c>
      <c r="N50" s="132"/>
    </row>
    <row r="51" spans="1:14" s="27" customFormat="1" ht="17.25" customHeight="1">
      <c r="A51" s="134" t="s">
        <v>170</v>
      </c>
      <c r="B51" s="101">
        <v>3</v>
      </c>
      <c r="C51" s="101"/>
      <c r="D51" s="101"/>
      <c r="E51" s="135">
        <v>71.4</v>
      </c>
      <c r="F51" s="135">
        <v>15</v>
      </c>
      <c r="G51" s="135"/>
      <c r="H51" s="135">
        <v>15</v>
      </c>
      <c r="I51" s="135">
        <f t="shared" si="1"/>
        <v>86.4</v>
      </c>
      <c r="J51" s="135"/>
      <c r="K51" s="135">
        <v>30</v>
      </c>
      <c r="L51" s="135">
        <v>56.4</v>
      </c>
      <c r="M51" s="135">
        <f t="shared" si="2"/>
        <v>86.4</v>
      </c>
      <c r="N51" s="101"/>
    </row>
    <row r="52" spans="1:14" s="27" customFormat="1" ht="17.25" customHeight="1">
      <c r="A52" s="134" t="s">
        <v>171</v>
      </c>
      <c r="B52" s="101">
        <v>6</v>
      </c>
      <c r="C52" s="101">
        <v>7</v>
      </c>
      <c r="D52" s="101"/>
      <c r="E52" s="135">
        <v>136</v>
      </c>
      <c r="F52" s="135"/>
      <c r="G52" s="135"/>
      <c r="H52" s="135"/>
      <c r="I52" s="135">
        <f t="shared" si="1"/>
        <v>136</v>
      </c>
      <c r="J52" s="135"/>
      <c r="K52" s="135">
        <v>23.2</v>
      </c>
      <c r="L52" s="135">
        <v>112.8</v>
      </c>
      <c r="M52" s="135">
        <f t="shared" si="2"/>
        <v>136</v>
      </c>
      <c r="N52" s="101"/>
    </row>
    <row r="53" spans="1:14" s="26" customFormat="1" ht="18" customHeight="1">
      <c r="A53" s="131" t="s">
        <v>172</v>
      </c>
      <c r="B53" s="132"/>
      <c r="C53" s="132"/>
      <c r="D53" s="132"/>
      <c r="E53" s="133"/>
      <c r="F53" s="133">
        <v>269.4</v>
      </c>
      <c r="G53" s="133"/>
      <c r="H53" s="133">
        <v>269.4</v>
      </c>
      <c r="I53" s="133">
        <f t="shared" si="1"/>
        <v>269.4</v>
      </c>
      <c r="J53" s="133"/>
      <c r="K53" s="133">
        <v>269.4</v>
      </c>
      <c r="L53" s="133"/>
      <c r="M53" s="133">
        <f t="shared" si="2"/>
        <v>269.4</v>
      </c>
      <c r="N53" s="132"/>
    </row>
    <row r="54" spans="1:14" s="26" customFormat="1" ht="18" customHeight="1">
      <c r="A54" s="131" t="s">
        <v>173</v>
      </c>
      <c r="B54" s="132"/>
      <c r="C54" s="132"/>
      <c r="D54" s="132"/>
      <c r="E54" s="133"/>
      <c r="F54" s="133">
        <v>530</v>
      </c>
      <c r="G54" s="133"/>
      <c r="H54" s="133">
        <v>530</v>
      </c>
      <c r="I54" s="133">
        <f t="shared" si="1"/>
        <v>530</v>
      </c>
      <c r="J54" s="133"/>
      <c r="K54" s="133">
        <v>530</v>
      </c>
      <c r="L54" s="133"/>
      <c r="M54" s="133">
        <f t="shared" si="2"/>
        <v>530</v>
      </c>
      <c r="N54" s="132"/>
    </row>
    <row r="56" spans="2:14" s="26" customFormat="1" ht="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</row>
    <row r="57" spans="2:14" s="26" customFormat="1" ht="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</row>
    <row r="58" spans="2:14" s="26" customFormat="1" ht="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2:14" s="26" customFormat="1" ht="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</row>
    <row r="60" spans="2:14" s="26" customFormat="1" ht="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</row>
    <row r="61" spans="2:14" s="26" customFormat="1" ht="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</row>
    <row r="62" spans="2:14" s="26" customFormat="1" ht="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</row>
    <row r="63" spans="2:14" s="26" customFormat="1" ht="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</row>
    <row r="64" spans="2:14" s="26" customFormat="1" ht="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</row>
    <row r="65" spans="2:14" s="26" customFormat="1" ht="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</row>
    <row r="66" spans="2:14" s="26" customFormat="1" ht="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</row>
    <row r="67" spans="2:14" s="26" customFormat="1" ht="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</row>
    <row r="68" spans="2:14" s="26" customFormat="1" ht="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</row>
    <row r="69" spans="2:14" s="26" customFormat="1" ht="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</row>
  </sheetData>
  <sheetProtection/>
  <mergeCells count="16">
    <mergeCell ref="F3:F5"/>
    <mergeCell ref="G4:G5"/>
    <mergeCell ref="N3:N5"/>
    <mergeCell ref="B4:C4"/>
    <mergeCell ref="H4:H5"/>
    <mergeCell ref="I3:I5"/>
    <mergeCell ref="A1:N1"/>
    <mergeCell ref="A3:A5"/>
    <mergeCell ref="M2:N2"/>
    <mergeCell ref="J4:J5"/>
    <mergeCell ref="J3:M3"/>
    <mergeCell ref="K4:M4"/>
    <mergeCell ref="D4:D5"/>
    <mergeCell ref="E3:E5"/>
    <mergeCell ref="B3:D3"/>
    <mergeCell ref="G3:H3"/>
  </mergeCells>
  <printOptions/>
  <pageMargins left="0.55" right="0.2" top="0.75" bottom="0.59" header="0.51" footer="0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32"/>
  <sheetViews>
    <sheetView showZeros="0" workbookViewId="0" topLeftCell="A1">
      <selection activeCell="O20" sqref="O20"/>
    </sheetView>
  </sheetViews>
  <sheetFormatPr defaultColWidth="9.00390625" defaultRowHeight="14.25"/>
  <cols>
    <col min="1" max="1" width="27.25390625" style="11" customWidth="1"/>
    <col min="2" max="5" width="4.125" style="23" customWidth="1"/>
    <col min="6" max="7" width="8.875" style="23" customWidth="1"/>
    <col min="8" max="8" width="6.625" style="23" customWidth="1"/>
    <col min="9" max="9" width="7.875" style="23" customWidth="1"/>
    <col min="10" max="14" width="6.625" style="23" customWidth="1"/>
    <col min="15" max="15" width="8.125" style="23" customWidth="1"/>
    <col min="16" max="16" width="6.625" style="77" customWidth="1"/>
    <col min="17" max="18" width="8.75390625" style="77" customWidth="1"/>
    <col min="19" max="19" width="9.125" style="77" customWidth="1"/>
    <col min="20" max="20" width="9.625" style="77" customWidth="1"/>
    <col min="21" max="16384" width="9.00390625" style="11" customWidth="1"/>
  </cols>
  <sheetData>
    <row r="1" spans="1:20" ht="34.5" customHeight="1">
      <c r="A1" s="185" t="s">
        <v>236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20" s="12" customFormat="1" ht="18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91"/>
      <c r="Q2" s="96"/>
      <c r="R2" s="91"/>
      <c r="S2" s="179" t="s">
        <v>245</v>
      </c>
      <c r="T2" s="179"/>
    </row>
    <row r="3" spans="1:20" s="12" customFormat="1" ht="19.5" customHeight="1">
      <c r="A3" s="183" t="s">
        <v>129</v>
      </c>
      <c r="B3" s="183" t="s">
        <v>174</v>
      </c>
      <c r="C3" s="183"/>
      <c r="D3" s="183"/>
      <c r="E3" s="183"/>
      <c r="F3" s="183" t="s">
        <v>175</v>
      </c>
      <c r="G3" s="183" t="s">
        <v>176</v>
      </c>
      <c r="H3" s="183"/>
      <c r="I3" s="183"/>
      <c r="J3" s="183"/>
      <c r="K3" s="183"/>
      <c r="L3" s="183"/>
      <c r="M3" s="183"/>
      <c r="N3" s="183"/>
      <c r="O3" s="183"/>
      <c r="P3" s="183" t="s">
        <v>243</v>
      </c>
      <c r="Q3" s="183"/>
      <c r="R3" s="183"/>
      <c r="S3" s="183"/>
      <c r="T3" s="183" t="s">
        <v>238</v>
      </c>
    </row>
    <row r="4" spans="1:20" s="12" customFormat="1" ht="19.5" customHeight="1">
      <c r="A4" s="183"/>
      <c r="B4" s="183" t="s">
        <v>177</v>
      </c>
      <c r="C4" s="183" t="s">
        <v>178</v>
      </c>
      <c r="D4" s="183" t="s">
        <v>142</v>
      </c>
      <c r="E4" s="183" t="s">
        <v>135</v>
      </c>
      <c r="F4" s="183"/>
      <c r="G4" s="183" t="s">
        <v>179</v>
      </c>
      <c r="H4" s="183" t="s">
        <v>180</v>
      </c>
      <c r="I4" s="183" t="s">
        <v>181</v>
      </c>
      <c r="J4" s="183"/>
      <c r="K4" s="183"/>
      <c r="L4" s="183"/>
      <c r="M4" s="183"/>
      <c r="N4" s="183"/>
      <c r="O4" s="183"/>
      <c r="P4" s="183" t="s">
        <v>140</v>
      </c>
      <c r="Q4" s="183" t="s">
        <v>138</v>
      </c>
      <c r="R4" s="183"/>
      <c r="S4" s="183"/>
      <c r="T4" s="183"/>
    </row>
    <row r="5" spans="1:20" s="12" customFormat="1" ht="37.5" customHeight="1">
      <c r="A5" s="183"/>
      <c r="B5" s="183"/>
      <c r="C5" s="183"/>
      <c r="D5" s="183"/>
      <c r="E5" s="183"/>
      <c r="F5" s="183"/>
      <c r="G5" s="183"/>
      <c r="H5" s="183"/>
      <c r="I5" s="14" t="s">
        <v>182</v>
      </c>
      <c r="J5" s="14" t="s">
        <v>183</v>
      </c>
      <c r="K5" s="14" t="s">
        <v>184</v>
      </c>
      <c r="L5" s="14" t="s">
        <v>185</v>
      </c>
      <c r="M5" s="14" t="s">
        <v>186</v>
      </c>
      <c r="N5" s="14" t="s">
        <v>187</v>
      </c>
      <c r="O5" s="14" t="s">
        <v>188</v>
      </c>
      <c r="P5" s="183"/>
      <c r="Q5" s="14" t="s">
        <v>244</v>
      </c>
      <c r="R5" s="14" t="s">
        <v>139</v>
      </c>
      <c r="S5" s="14" t="s">
        <v>218</v>
      </c>
      <c r="T5" s="183"/>
    </row>
    <row r="6" spans="1:20" s="22" customFormat="1" ht="21" customHeight="1">
      <c r="A6" s="85" t="s">
        <v>74</v>
      </c>
      <c r="B6" s="86">
        <f>SUM(B7:B12)</f>
        <v>68</v>
      </c>
      <c r="C6" s="86">
        <f>SUM(C7:C12)</f>
        <v>3</v>
      </c>
      <c r="D6" s="86">
        <f>SUM(D7:D12)</f>
        <v>0</v>
      </c>
      <c r="E6" s="86">
        <f>SUM(E7:E12)</f>
        <v>15</v>
      </c>
      <c r="F6" s="87">
        <f aca="true" t="shared" si="0" ref="F6:F21">SUM(G6:I6)</f>
        <v>1963.3000000000002</v>
      </c>
      <c r="G6" s="88">
        <f>SUM(G7:G12)</f>
        <v>1502.3000000000002</v>
      </c>
      <c r="H6" s="88">
        <f>SUM(H7:H12)</f>
        <v>11.5</v>
      </c>
      <c r="I6" s="87">
        <f>SUM(J6:O6)</f>
        <v>449.5</v>
      </c>
      <c r="J6" s="88">
        <f aca="true" t="shared" si="1" ref="J6:O6">SUM(J7:J12)</f>
        <v>24</v>
      </c>
      <c r="K6" s="88">
        <f t="shared" si="1"/>
        <v>20.9</v>
      </c>
      <c r="L6" s="88">
        <f t="shared" si="1"/>
        <v>0</v>
      </c>
      <c r="M6" s="88">
        <f t="shared" si="1"/>
        <v>12.5</v>
      </c>
      <c r="N6" s="88">
        <f t="shared" si="1"/>
        <v>15</v>
      </c>
      <c r="O6" s="88">
        <f t="shared" si="1"/>
        <v>377.1</v>
      </c>
      <c r="P6" s="88">
        <f>SUM(P7:P12)</f>
        <v>0</v>
      </c>
      <c r="Q6" s="88">
        <f>F6-R6-P6</f>
        <v>595.7000000000003</v>
      </c>
      <c r="R6" s="88">
        <f>SUM(R7:R12)</f>
        <v>1367.6</v>
      </c>
      <c r="S6" s="88">
        <f>SUM(Q6:R6)</f>
        <v>1963.3000000000002</v>
      </c>
      <c r="T6" s="92"/>
    </row>
    <row r="7" spans="1:20" s="12" customFormat="1" ht="21" customHeight="1">
      <c r="A7" s="24" t="s">
        <v>220</v>
      </c>
      <c r="B7" s="78">
        <v>2</v>
      </c>
      <c r="C7" s="78"/>
      <c r="D7" s="78"/>
      <c r="E7" s="79"/>
      <c r="F7" s="82">
        <f t="shared" si="0"/>
        <v>50.8</v>
      </c>
      <c r="G7" s="82">
        <v>49.4</v>
      </c>
      <c r="H7" s="82"/>
      <c r="I7" s="82">
        <f aca="true" t="shared" si="2" ref="I7:I38">SUM(J7:O7)</f>
        <v>1.4</v>
      </c>
      <c r="J7" s="82"/>
      <c r="K7" s="82"/>
      <c r="L7" s="82"/>
      <c r="M7" s="82"/>
      <c r="N7" s="82"/>
      <c r="O7" s="82">
        <v>1.4</v>
      </c>
      <c r="P7" s="82"/>
      <c r="Q7" s="81">
        <f aca="true" t="shared" si="3" ref="Q7:Q38">F7-R7-P7</f>
        <v>12.799999999999997</v>
      </c>
      <c r="R7" s="82">
        <v>38</v>
      </c>
      <c r="S7" s="82">
        <f aca="true" t="shared" si="4" ref="S7:S38">SUM(Q7:R7)</f>
        <v>50.8</v>
      </c>
      <c r="T7" s="14"/>
    </row>
    <row r="8" spans="1:20" s="12" customFormat="1" ht="21" customHeight="1">
      <c r="A8" s="24" t="s">
        <v>277</v>
      </c>
      <c r="B8" s="78">
        <v>59</v>
      </c>
      <c r="C8" s="78"/>
      <c r="D8" s="78"/>
      <c r="E8" s="80">
        <v>15</v>
      </c>
      <c r="F8" s="82">
        <f t="shared" si="0"/>
        <v>1672.3000000000002</v>
      </c>
      <c r="G8" s="82">
        <v>1231.2</v>
      </c>
      <c r="H8" s="82"/>
      <c r="I8" s="82">
        <f t="shared" si="2"/>
        <v>441.1</v>
      </c>
      <c r="J8" s="82">
        <v>24</v>
      </c>
      <c r="K8" s="82">
        <v>20.9</v>
      </c>
      <c r="L8" s="82"/>
      <c r="M8" s="82">
        <v>12.5</v>
      </c>
      <c r="N8" s="82">
        <v>15</v>
      </c>
      <c r="O8" s="82">
        <v>368.7</v>
      </c>
      <c r="P8" s="82"/>
      <c r="Q8" s="81">
        <f t="shared" si="3"/>
        <v>550.8000000000002</v>
      </c>
      <c r="R8" s="82">
        <v>1121.5</v>
      </c>
      <c r="S8" s="82">
        <f t="shared" si="4"/>
        <v>1672.3000000000002</v>
      </c>
      <c r="T8" s="14"/>
    </row>
    <row r="9" spans="1:20" s="12" customFormat="1" ht="21" customHeight="1">
      <c r="A9" s="24" t="s">
        <v>278</v>
      </c>
      <c r="B9" s="78"/>
      <c r="C9" s="78">
        <v>3</v>
      </c>
      <c r="D9" s="78"/>
      <c r="E9" s="79"/>
      <c r="F9" s="82">
        <f t="shared" si="0"/>
        <v>67.3</v>
      </c>
      <c r="G9" s="82">
        <v>65.2</v>
      </c>
      <c r="H9" s="82"/>
      <c r="I9" s="82">
        <f t="shared" si="2"/>
        <v>2.1</v>
      </c>
      <c r="J9" s="82"/>
      <c r="K9" s="82"/>
      <c r="L9" s="82"/>
      <c r="M9" s="82"/>
      <c r="N9" s="82"/>
      <c r="O9" s="82">
        <v>2.1</v>
      </c>
      <c r="P9" s="83"/>
      <c r="Q9" s="81">
        <f t="shared" si="3"/>
        <v>0</v>
      </c>
      <c r="R9" s="83">
        <v>67.3</v>
      </c>
      <c r="S9" s="83">
        <f t="shared" si="4"/>
        <v>67.3</v>
      </c>
      <c r="T9" s="29"/>
    </row>
    <row r="10" spans="1:20" s="12" customFormat="1" ht="21" customHeight="1">
      <c r="A10" s="24" t="s">
        <v>279</v>
      </c>
      <c r="B10" s="78">
        <v>4</v>
      </c>
      <c r="C10" s="78"/>
      <c r="D10" s="78"/>
      <c r="E10" s="79"/>
      <c r="F10" s="82">
        <f t="shared" si="0"/>
        <v>95.7</v>
      </c>
      <c r="G10" s="82">
        <v>92.9</v>
      </c>
      <c r="H10" s="82"/>
      <c r="I10" s="82">
        <f t="shared" si="2"/>
        <v>2.8</v>
      </c>
      <c r="J10" s="82"/>
      <c r="K10" s="82"/>
      <c r="L10" s="82"/>
      <c r="M10" s="82"/>
      <c r="N10" s="82"/>
      <c r="O10" s="82">
        <v>2.8</v>
      </c>
      <c r="P10" s="83"/>
      <c r="Q10" s="81">
        <f t="shared" si="3"/>
        <v>19.700000000000003</v>
      </c>
      <c r="R10" s="83">
        <v>76</v>
      </c>
      <c r="S10" s="83">
        <f t="shared" si="4"/>
        <v>95.7</v>
      </c>
      <c r="T10" s="29"/>
    </row>
    <row r="11" spans="1:20" s="12" customFormat="1" ht="21" customHeight="1">
      <c r="A11" s="24" t="s">
        <v>280</v>
      </c>
      <c r="B11" s="78">
        <v>3</v>
      </c>
      <c r="C11" s="78"/>
      <c r="D11" s="78"/>
      <c r="E11" s="79"/>
      <c r="F11" s="82">
        <f t="shared" si="0"/>
        <v>65.7</v>
      </c>
      <c r="G11" s="82">
        <v>63.6</v>
      </c>
      <c r="H11" s="82"/>
      <c r="I11" s="82">
        <f t="shared" si="2"/>
        <v>2.1</v>
      </c>
      <c r="J11" s="82"/>
      <c r="K11" s="82"/>
      <c r="L11" s="82"/>
      <c r="M11" s="82"/>
      <c r="N11" s="82"/>
      <c r="O11" s="82">
        <v>2.1</v>
      </c>
      <c r="P11" s="83"/>
      <c r="Q11" s="81">
        <f t="shared" si="3"/>
        <v>8.700000000000003</v>
      </c>
      <c r="R11" s="83">
        <v>57</v>
      </c>
      <c r="S11" s="83">
        <f t="shared" si="4"/>
        <v>65.7</v>
      </c>
      <c r="T11" s="29"/>
    </row>
    <row r="12" spans="1:20" s="12" customFormat="1" ht="21" customHeight="1">
      <c r="A12" s="24" t="s">
        <v>281</v>
      </c>
      <c r="B12" s="78"/>
      <c r="C12" s="78"/>
      <c r="D12" s="78"/>
      <c r="E12" s="79"/>
      <c r="F12" s="82">
        <f t="shared" si="0"/>
        <v>11.5</v>
      </c>
      <c r="G12" s="82"/>
      <c r="H12" s="82">
        <v>11.5</v>
      </c>
      <c r="I12" s="82">
        <f t="shared" si="2"/>
        <v>0</v>
      </c>
      <c r="J12" s="82"/>
      <c r="K12" s="82"/>
      <c r="L12" s="82"/>
      <c r="M12" s="82"/>
      <c r="N12" s="82"/>
      <c r="O12" s="82"/>
      <c r="P12" s="83"/>
      <c r="Q12" s="81">
        <f t="shared" si="3"/>
        <v>3.7</v>
      </c>
      <c r="R12" s="83">
        <v>7.8</v>
      </c>
      <c r="S12" s="83">
        <f t="shared" si="4"/>
        <v>11.5</v>
      </c>
      <c r="T12" s="29"/>
    </row>
    <row r="13" spans="1:20" s="22" customFormat="1" ht="21" customHeight="1">
      <c r="A13" s="85" t="s">
        <v>75</v>
      </c>
      <c r="B13" s="86">
        <f>SUM(B14:B17)</f>
        <v>0</v>
      </c>
      <c r="C13" s="86">
        <f>SUM(C14:C17)</f>
        <v>0</v>
      </c>
      <c r="D13" s="86">
        <f>SUM(D14:D17)</f>
        <v>0</v>
      </c>
      <c r="E13" s="86">
        <f>SUM(E17,E14)</f>
        <v>24</v>
      </c>
      <c r="F13" s="87">
        <f t="shared" si="0"/>
        <v>119.1</v>
      </c>
      <c r="G13" s="88">
        <f>SUM(G14:G17)</f>
        <v>0</v>
      </c>
      <c r="H13" s="88">
        <f>SUM(H14:H17)</f>
        <v>0</v>
      </c>
      <c r="I13" s="87">
        <f t="shared" si="2"/>
        <v>119.1</v>
      </c>
      <c r="J13" s="88">
        <f aca="true" t="shared" si="5" ref="J13:P13">SUM(J17,J14)</f>
        <v>0</v>
      </c>
      <c r="K13" s="88">
        <f t="shared" si="5"/>
        <v>0</v>
      </c>
      <c r="L13" s="88">
        <f t="shared" si="5"/>
        <v>0</v>
      </c>
      <c r="M13" s="88">
        <f t="shared" si="5"/>
        <v>0</v>
      </c>
      <c r="N13" s="88">
        <f t="shared" si="5"/>
        <v>0</v>
      </c>
      <c r="O13" s="88">
        <f t="shared" si="5"/>
        <v>119.1</v>
      </c>
      <c r="P13" s="88">
        <f t="shared" si="5"/>
        <v>10</v>
      </c>
      <c r="Q13" s="88">
        <f t="shared" si="3"/>
        <v>109.1</v>
      </c>
      <c r="R13" s="88">
        <f>SUM(R17,R14)</f>
        <v>0</v>
      </c>
      <c r="S13" s="88">
        <f t="shared" si="4"/>
        <v>109.1</v>
      </c>
      <c r="T13" s="90"/>
    </row>
    <row r="14" spans="1:20" s="12" customFormat="1" ht="21" customHeight="1">
      <c r="A14" s="24" t="s">
        <v>282</v>
      </c>
      <c r="B14" s="78"/>
      <c r="C14" s="78"/>
      <c r="D14" s="78"/>
      <c r="E14" s="79">
        <f>SUM(E15,E16)</f>
        <v>21</v>
      </c>
      <c r="F14" s="82">
        <f t="shared" si="0"/>
        <v>104.5</v>
      </c>
      <c r="G14" s="82"/>
      <c r="H14" s="82"/>
      <c r="I14" s="82">
        <f aca="true" t="shared" si="6" ref="I14:N14">SUM(I15:I16)</f>
        <v>104.5</v>
      </c>
      <c r="J14" s="82">
        <f t="shared" si="6"/>
        <v>0</v>
      </c>
      <c r="K14" s="82">
        <f t="shared" si="6"/>
        <v>0</v>
      </c>
      <c r="L14" s="82">
        <f t="shared" si="6"/>
        <v>0</v>
      </c>
      <c r="M14" s="82">
        <f t="shared" si="6"/>
        <v>0</v>
      </c>
      <c r="N14" s="82">
        <f t="shared" si="6"/>
        <v>0</v>
      </c>
      <c r="O14" s="82">
        <f>SUM(O15:O16)</f>
        <v>104.5</v>
      </c>
      <c r="P14" s="83"/>
      <c r="Q14" s="81">
        <f t="shared" si="3"/>
        <v>104.5</v>
      </c>
      <c r="R14" s="83"/>
      <c r="S14" s="83">
        <f t="shared" si="4"/>
        <v>104.5</v>
      </c>
      <c r="T14" s="29"/>
    </row>
    <row r="15" spans="1:20" s="12" customFormat="1" ht="21" customHeight="1">
      <c r="A15" s="24" t="s">
        <v>228</v>
      </c>
      <c r="B15" s="78"/>
      <c r="C15" s="78"/>
      <c r="D15" s="78"/>
      <c r="E15" s="79">
        <v>15</v>
      </c>
      <c r="F15" s="82">
        <f t="shared" si="0"/>
        <v>74.5</v>
      </c>
      <c r="G15" s="82"/>
      <c r="H15" s="82"/>
      <c r="I15" s="82">
        <f t="shared" si="2"/>
        <v>74.5</v>
      </c>
      <c r="J15" s="82"/>
      <c r="K15" s="82"/>
      <c r="L15" s="82"/>
      <c r="M15" s="82"/>
      <c r="N15" s="82"/>
      <c r="O15" s="82">
        <v>74.5</v>
      </c>
      <c r="P15" s="83"/>
      <c r="Q15" s="81">
        <f t="shared" si="3"/>
        <v>74.5</v>
      </c>
      <c r="R15" s="83"/>
      <c r="S15" s="83">
        <f t="shared" si="4"/>
        <v>74.5</v>
      </c>
      <c r="T15" s="29"/>
    </row>
    <row r="16" spans="1:20" s="12" customFormat="1" ht="21" customHeight="1">
      <c r="A16" s="24" t="s">
        <v>229</v>
      </c>
      <c r="B16" s="78"/>
      <c r="C16" s="78"/>
      <c r="D16" s="78"/>
      <c r="E16" s="79">
        <v>6</v>
      </c>
      <c r="F16" s="82">
        <f t="shared" si="0"/>
        <v>30</v>
      </c>
      <c r="G16" s="82"/>
      <c r="H16" s="82"/>
      <c r="I16" s="82">
        <f t="shared" si="2"/>
        <v>30</v>
      </c>
      <c r="J16" s="82"/>
      <c r="K16" s="82"/>
      <c r="L16" s="82"/>
      <c r="M16" s="82"/>
      <c r="N16" s="82"/>
      <c r="O16" s="82">
        <v>30</v>
      </c>
      <c r="P16" s="83"/>
      <c r="Q16" s="81">
        <f t="shared" si="3"/>
        <v>30</v>
      </c>
      <c r="R16" s="83"/>
      <c r="S16" s="83">
        <f t="shared" si="4"/>
        <v>30</v>
      </c>
      <c r="T16" s="29"/>
    </row>
    <row r="17" spans="1:20" s="12" customFormat="1" ht="21" customHeight="1">
      <c r="A17" s="24" t="s">
        <v>283</v>
      </c>
      <c r="B17" s="78"/>
      <c r="C17" s="78"/>
      <c r="D17" s="78"/>
      <c r="E17" s="79">
        <v>3</v>
      </c>
      <c r="F17" s="82">
        <f t="shared" si="0"/>
        <v>14.6</v>
      </c>
      <c r="G17" s="82"/>
      <c r="H17" s="82"/>
      <c r="I17" s="82">
        <f t="shared" si="2"/>
        <v>14.6</v>
      </c>
      <c r="J17" s="82">
        <f aca="true" t="shared" si="7" ref="J17:O17">SUM(J18:J19)</f>
        <v>0</v>
      </c>
      <c r="K17" s="82">
        <f t="shared" si="7"/>
        <v>0</v>
      </c>
      <c r="L17" s="82">
        <f t="shared" si="7"/>
        <v>0</v>
      </c>
      <c r="M17" s="82">
        <f t="shared" si="7"/>
        <v>0</v>
      </c>
      <c r="N17" s="82">
        <f t="shared" si="7"/>
        <v>0</v>
      </c>
      <c r="O17" s="82">
        <f t="shared" si="7"/>
        <v>14.6</v>
      </c>
      <c r="P17" s="82">
        <f>SUM(P18:P19)</f>
        <v>10</v>
      </c>
      <c r="Q17" s="81">
        <f t="shared" si="3"/>
        <v>4.6</v>
      </c>
      <c r="R17" s="82">
        <f>SUM(R18:R19)</f>
        <v>0</v>
      </c>
      <c r="S17" s="82">
        <f t="shared" si="4"/>
        <v>4.6</v>
      </c>
      <c r="T17" s="29"/>
    </row>
    <row r="18" spans="1:20" s="12" customFormat="1" ht="21" customHeight="1">
      <c r="A18" s="24" t="s">
        <v>230</v>
      </c>
      <c r="B18" s="78"/>
      <c r="C18" s="78"/>
      <c r="D18" s="78"/>
      <c r="E18" s="79">
        <v>1</v>
      </c>
      <c r="F18" s="82">
        <f t="shared" si="0"/>
        <v>4.6</v>
      </c>
      <c r="G18" s="82"/>
      <c r="H18" s="82"/>
      <c r="I18" s="82">
        <f t="shared" si="2"/>
        <v>4.6</v>
      </c>
      <c r="J18" s="82"/>
      <c r="K18" s="82"/>
      <c r="L18" s="82"/>
      <c r="M18" s="82"/>
      <c r="N18" s="82"/>
      <c r="O18" s="82">
        <v>4.6</v>
      </c>
      <c r="P18" s="83"/>
      <c r="Q18" s="81">
        <f t="shared" si="3"/>
        <v>4.6</v>
      </c>
      <c r="R18" s="83"/>
      <c r="S18" s="83">
        <f t="shared" si="4"/>
        <v>4.6</v>
      </c>
      <c r="T18" s="29"/>
    </row>
    <row r="19" spans="1:20" s="12" customFormat="1" ht="21" customHeight="1">
      <c r="A19" s="24" t="s">
        <v>231</v>
      </c>
      <c r="B19" s="78"/>
      <c r="C19" s="78"/>
      <c r="D19" s="78"/>
      <c r="E19" s="79">
        <v>2</v>
      </c>
      <c r="F19" s="82">
        <f t="shared" si="0"/>
        <v>10</v>
      </c>
      <c r="G19" s="82"/>
      <c r="H19" s="82"/>
      <c r="I19" s="82">
        <f t="shared" si="2"/>
        <v>10</v>
      </c>
      <c r="J19" s="82"/>
      <c r="K19" s="82"/>
      <c r="L19" s="82"/>
      <c r="M19" s="82"/>
      <c r="N19" s="82"/>
      <c r="O19" s="82">
        <v>10</v>
      </c>
      <c r="P19" s="83">
        <v>10</v>
      </c>
      <c r="Q19" s="81">
        <f t="shared" si="3"/>
        <v>0</v>
      </c>
      <c r="R19" s="83"/>
      <c r="S19" s="83">
        <f t="shared" si="4"/>
        <v>0</v>
      </c>
      <c r="T19" s="29"/>
    </row>
    <row r="20" spans="1:20" s="22" customFormat="1" ht="21" customHeight="1">
      <c r="A20" s="85" t="s">
        <v>284</v>
      </c>
      <c r="B20" s="86">
        <f>SUM(B21:B21)</f>
        <v>0</v>
      </c>
      <c r="C20" s="86">
        <f>SUM(C21:C21)</f>
        <v>7</v>
      </c>
      <c r="D20" s="86">
        <f>SUM(D21:D21)</f>
        <v>0</v>
      </c>
      <c r="E20" s="86">
        <f>SUM(E21:E21)</f>
        <v>1</v>
      </c>
      <c r="F20" s="87">
        <f t="shared" si="0"/>
        <v>161.8</v>
      </c>
      <c r="G20" s="88">
        <f>SUM(G21:G21)</f>
        <v>158.5</v>
      </c>
      <c r="H20" s="88">
        <f>SUM(H21:H21)</f>
        <v>0</v>
      </c>
      <c r="I20" s="87">
        <f t="shared" si="2"/>
        <v>3.3</v>
      </c>
      <c r="J20" s="88">
        <f aca="true" t="shared" si="8" ref="J20:P20">SUM(J21:J21)</f>
        <v>0</v>
      </c>
      <c r="K20" s="88">
        <f t="shared" si="8"/>
        <v>0</v>
      </c>
      <c r="L20" s="88">
        <f t="shared" si="8"/>
        <v>0</v>
      </c>
      <c r="M20" s="88">
        <f t="shared" si="8"/>
        <v>0</v>
      </c>
      <c r="N20" s="88">
        <f t="shared" si="8"/>
        <v>0</v>
      </c>
      <c r="O20" s="88">
        <f t="shared" si="8"/>
        <v>3.3</v>
      </c>
      <c r="P20" s="88">
        <f t="shared" si="8"/>
        <v>0</v>
      </c>
      <c r="Q20" s="88">
        <f t="shared" si="3"/>
        <v>30.200000000000017</v>
      </c>
      <c r="R20" s="88">
        <f>SUM(R21:R21)</f>
        <v>131.6</v>
      </c>
      <c r="S20" s="88">
        <f t="shared" si="4"/>
        <v>161.8</v>
      </c>
      <c r="T20" s="90"/>
    </row>
    <row r="21" spans="1:20" s="12" customFormat="1" ht="21" customHeight="1">
      <c r="A21" s="24" t="s">
        <v>221</v>
      </c>
      <c r="B21" s="78"/>
      <c r="C21" s="78">
        <v>7</v>
      </c>
      <c r="D21" s="78"/>
      <c r="E21" s="79">
        <v>1</v>
      </c>
      <c r="F21" s="82">
        <f t="shared" si="0"/>
        <v>161.8</v>
      </c>
      <c r="G21" s="82">
        <v>158.5</v>
      </c>
      <c r="H21" s="82"/>
      <c r="I21" s="82">
        <f t="shared" si="2"/>
        <v>3.3</v>
      </c>
      <c r="J21" s="82"/>
      <c r="K21" s="82"/>
      <c r="L21" s="82"/>
      <c r="M21" s="82"/>
      <c r="N21" s="82"/>
      <c r="O21" s="82">
        <v>3.3</v>
      </c>
      <c r="P21" s="83"/>
      <c r="Q21" s="81">
        <f t="shared" si="3"/>
        <v>30.200000000000017</v>
      </c>
      <c r="R21" s="83">
        <v>131.6</v>
      </c>
      <c r="S21" s="83">
        <f t="shared" si="4"/>
        <v>161.8</v>
      </c>
      <c r="T21" s="29"/>
    </row>
    <row r="22" spans="1:20" s="22" customFormat="1" ht="21" customHeight="1">
      <c r="A22" s="85" t="s">
        <v>285</v>
      </c>
      <c r="B22" s="86">
        <f aca="true" t="shared" si="9" ref="B22:H22">SUM(B23:B26)</f>
        <v>0</v>
      </c>
      <c r="C22" s="86">
        <f t="shared" si="9"/>
        <v>5</v>
      </c>
      <c r="D22" s="86">
        <f t="shared" si="9"/>
        <v>72</v>
      </c>
      <c r="E22" s="86">
        <f t="shared" si="9"/>
        <v>5</v>
      </c>
      <c r="F22" s="88">
        <f t="shared" si="9"/>
        <v>253.9</v>
      </c>
      <c r="G22" s="88">
        <f t="shared" si="9"/>
        <v>105.7</v>
      </c>
      <c r="H22" s="88">
        <f t="shared" si="9"/>
        <v>76.2</v>
      </c>
      <c r="I22" s="87">
        <f t="shared" si="2"/>
        <v>72</v>
      </c>
      <c r="J22" s="88">
        <f aca="true" t="shared" si="10" ref="J22:O22">SUM(J23:J26)</f>
        <v>0</v>
      </c>
      <c r="K22" s="88">
        <f t="shared" si="10"/>
        <v>0</v>
      </c>
      <c r="L22" s="88">
        <f t="shared" si="10"/>
        <v>0</v>
      </c>
      <c r="M22" s="88">
        <f t="shared" si="10"/>
        <v>0</v>
      </c>
      <c r="N22" s="88">
        <f t="shared" si="10"/>
        <v>0</v>
      </c>
      <c r="O22" s="88">
        <f t="shared" si="10"/>
        <v>72</v>
      </c>
      <c r="P22" s="88">
        <f>SUM(P23:P26)</f>
        <v>22.3</v>
      </c>
      <c r="Q22" s="88">
        <f t="shared" si="3"/>
        <v>126.60000000000001</v>
      </c>
      <c r="R22" s="88">
        <f>SUM(R23:R26)</f>
        <v>105</v>
      </c>
      <c r="S22" s="88">
        <f t="shared" si="4"/>
        <v>231.60000000000002</v>
      </c>
      <c r="T22" s="90"/>
    </row>
    <row r="23" spans="1:20" s="12" customFormat="1" ht="21" customHeight="1">
      <c r="A23" s="24" t="s">
        <v>222</v>
      </c>
      <c r="B23" s="78"/>
      <c r="C23" s="78">
        <v>3</v>
      </c>
      <c r="D23" s="78"/>
      <c r="E23" s="79">
        <v>3</v>
      </c>
      <c r="F23" s="82">
        <f>SUM(G23:I23)</f>
        <v>84.6</v>
      </c>
      <c r="G23" s="82">
        <v>63.5</v>
      </c>
      <c r="H23" s="82"/>
      <c r="I23" s="82">
        <f t="shared" si="2"/>
        <v>21.1</v>
      </c>
      <c r="J23" s="82"/>
      <c r="K23" s="82"/>
      <c r="L23" s="82"/>
      <c r="M23" s="82"/>
      <c r="N23" s="82"/>
      <c r="O23" s="82">
        <v>21.1</v>
      </c>
      <c r="P23" s="83">
        <v>19</v>
      </c>
      <c r="Q23" s="81">
        <f t="shared" si="3"/>
        <v>9.199999999999996</v>
      </c>
      <c r="R23" s="83">
        <v>56.4</v>
      </c>
      <c r="S23" s="83">
        <f t="shared" si="4"/>
        <v>65.6</v>
      </c>
      <c r="T23" s="29"/>
    </row>
    <row r="24" spans="1:20" s="12" customFormat="1" ht="21" customHeight="1">
      <c r="A24" s="24" t="s">
        <v>223</v>
      </c>
      <c r="B24" s="78"/>
      <c r="C24" s="78"/>
      <c r="D24" s="78"/>
      <c r="E24" s="79">
        <v>1</v>
      </c>
      <c r="F24" s="82">
        <f>SUM(G24:I24)</f>
        <v>3.3</v>
      </c>
      <c r="G24" s="82"/>
      <c r="H24" s="82"/>
      <c r="I24" s="82">
        <f t="shared" si="2"/>
        <v>3.3</v>
      </c>
      <c r="J24" s="82"/>
      <c r="K24" s="82"/>
      <c r="L24" s="82"/>
      <c r="M24" s="82"/>
      <c r="N24" s="82"/>
      <c r="O24" s="82">
        <v>3.3</v>
      </c>
      <c r="P24" s="83">
        <v>3.3</v>
      </c>
      <c r="Q24" s="81">
        <f t="shared" si="3"/>
        <v>0</v>
      </c>
      <c r="R24" s="83"/>
      <c r="S24" s="83">
        <f t="shared" si="4"/>
        <v>0</v>
      </c>
      <c r="T24" s="29"/>
    </row>
    <row r="25" spans="1:20" s="12" customFormat="1" ht="21" customHeight="1">
      <c r="A25" s="24" t="s">
        <v>232</v>
      </c>
      <c r="B25" s="78"/>
      <c r="C25" s="78">
        <v>2</v>
      </c>
      <c r="D25" s="78"/>
      <c r="E25" s="79">
        <v>1</v>
      </c>
      <c r="F25" s="82">
        <f>SUM(G25:I25)</f>
        <v>45.6</v>
      </c>
      <c r="G25" s="82">
        <v>42.2</v>
      </c>
      <c r="H25" s="82"/>
      <c r="I25" s="82">
        <f t="shared" si="2"/>
        <v>3.4</v>
      </c>
      <c r="J25" s="82"/>
      <c r="K25" s="82"/>
      <c r="L25" s="82"/>
      <c r="M25" s="82"/>
      <c r="N25" s="82"/>
      <c r="O25" s="82">
        <v>3.4</v>
      </c>
      <c r="P25" s="83"/>
      <c r="Q25" s="81">
        <f t="shared" si="3"/>
        <v>8</v>
      </c>
      <c r="R25" s="83">
        <v>37.6</v>
      </c>
      <c r="S25" s="83">
        <f t="shared" si="4"/>
        <v>45.6</v>
      </c>
      <c r="T25" s="29"/>
    </row>
    <row r="26" spans="1:20" s="12" customFormat="1" ht="21" customHeight="1">
      <c r="A26" s="24" t="s">
        <v>233</v>
      </c>
      <c r="B26" s="78"/>
      <c r="C26" s="78"/>
      <c r="D26" s="78">
        <v>72</v>
      </c>
      <c r="E26" s="79"/>
      <c r="F26" s="82">
        <f>SUM(G26:I26)</f>
        <v>120.4</v>
      </c>
      <c r="G26" s="82"/>
      <c r="H26" s="82">
        <v>76.2</v>
      </c>
      <c r="I26" s="82">
        <f t="shared" si="2"/>
        <v>44.2</v>
      </c>
      <c r="J26" s="82"/>
      <c r="K26" s="82"/>
      <c r="L26" s="82"/>
      <c r="M26" s="82"/>
      <c r="N26" s="82"/>
      <c r="O26" s="82">
        <v>44.2</v>
      </c>
      <c r="P26" s="83"/>
      <c r="Q26" s="81">
        <f t="shared" si="3"/>
        <v>109.4</v>
      </c>
      <c r="R26" s="83">
        <v>11</v>
      </c>
      <c r="S26" s="83">
        <f t="shared" si="4"/>
        <v>120.4</v>
      </c>
      <c r="T26" s="29"/>
    </row>
    <row r="27" spans="1:20" s="22" customFormat="1" ht="21" customHeight="1">
      <c r="A27" s="85" t="s">
        <v>286</v>
      </c>
      <c r="B27" s="86">
        <f aca="true" t="shared" si="11" ref="B27:H27">SUM(B28:B28)</f>
        <v>0</v>
      </c>
      <c r="C27" s="86">
        <f t="shared" si="11"/>
        <v>9</v>
      </c>
      <c r="D27" s="86">
        <f t="shared" si="11"/>
        <v>0</v>
      </c>
      <c r="E27" s="86">
        <f t="shared" si="11"/>
        <v>0</v>
      </c>
      <c r="F27" s="88">
        <f t="shared" si="11"/>
        <v>202.10000000000002</v>
      </c>
      <c r="G27" s="88">
        <f t="shared" si="11"/>
        <v>195.8</v>
      </c>
      <c r="H27" s="88">
        <f t="shared" si="11"/>
        <v>0</v>
      </c>
      <c r="I27" s="87">
        <f t="shared" si="2"/>
        <v>6.3</v>
      </c>
      <c r="J27" s="88">
        <f aca="true" t="shared" si="12" ref="J27:P27">SUM(J28:J28)</f>
        <v>0</v>
      </c>
      <c r="K27" s="88">
        <f t="shared" si="12"/>
        <v>0</v>
      </c>
      <c r="L27" s="88">
        <f t="shared" si="12"/>
        <v>0</v>
      </c>
      <c r="M27" s="88">
        <f t="shared" si="12"/>
        <v>0</v>
      </c>
      <c r="N27" s="88">
        <f t="shared" si="12"/>
        <v>0</v>
      </c>
      <c r="O27" s="88">
        <f t="shared" si="12"/>
        <v>6.3</v>
      </c>
      <c r="P27" s="88">
        <f t="shared" si="12"/>
        <v>0</v>
      </c>
      <c r="Q27" s="88">
        <f t="shared" si="3"/>
        <v>32.900000000000034</v>
      </c>
      <c r="R27" s="88">
        <f>SUM(R28:R28)</f>
        <v>169.2</v>
      </c>
      <c r="S27" s="88">
        <f t="shared" si="4"/>
        <v>202.10000000000002</v>
      </c>
      <c r="T27" s="90"/>
    </row>
    <row r="28" spans="1:20" s="12" customFormat="1" ht="21" customHeight="1">
      <c r="A28" s="24" t="s">
        <v>224</v>
      </c>
      <c r="B28" s="78"/>
      <c r="C28" s="78">
        <v>9</v>
      </c>
      <c r="D28" s="78"/>
      <c r="E28" s="79"/>
      <c r="F28" s="82">
        <f aca="true" t="shared" si="13" ref="F28:F38">SUM(G28:I28)</f>
        <v>202.10000000000002</v>
      </c>
      <c r="G28" s="82">
        <v>195.8</v>
      </c>
      <c r="H28" s="82"/>
      <c r="I28" s="82">
        <f t="shared" si="2"/>
        <v>6.3</v>
      </c>
      <c r="J28" s="82"/>
      <c r="K28" s="82"/>
      <c r="L28" s="82"/>
      <c r="M28" s="82"/>
      <c r="N28" s="82"/>
      <c r="O28" s="82">
        <v>6.3</v>
      </c>
      <c r="P28" s="83"/>
      <c r="Q28" s="81">
        <f t="shared" si="3"/>
        <v>32.900000000000034</v>
      </c>
      <c r="R28" s="83">
        <v>169.2</v>
      </c>
      <c r="S28" s="83">
        <f t="shared" si="4"/>
        <v>202.10000000000002</v>
      </c>
      <c r="T28" s="29"/>
    </row>
    <row r="29" spans="1:20" s="22" customFormat="1" ht="21" customHeight="1">
      <c r="A29" s="85" t="s">
        <v>287</v>
      </c>
      <c r="B29" s="86">
        <f>SUM(B30)</f>
        <v>0</v>
      </c>
      <c r="C29" s="86">
        <f>SUM(C30)</f>
        <v>1</v>
      </c>
      <c r="D29" s="86">
        <f>SUM(D30)</f>
        <v>0</v>
      </c>
      <c r="E29" s="86">
        <f>SUM(E30)</f>
        <v>0</v>
      </c>
      <c r="F29" s="87">
        <f t="shared" si="13"/>
        <v>24.3</v>
      </c>
      <c r="G29" s="88">
        <f>SUM(G30)</f>
        <v>23.6</v>
      </c>
      <c r="H29" s="88">
        <f>SUM(H30)</f>
        <v>0</v>
      </c>
      <c r="I29" s="87">
        <f t="shared" si="2"/>
        <v>0.7</v>
      </c>
      <c r="J29" s="88">
        <f aca="true" t="shared" si="14" ref="J29:O29">SUM(J30)</f>
        <v>0</v>
      </c>
      <c r="K29" s="88">
        <f t="shared" si="14"/>
        <v>0</v>
      </c>
      <c r="L29" s="88">
        <f t="shared" si="14"/>
        <v>0</v>
      </c>
      <c r="M29" s="88">
        <f t="shared" si="14"/>
        <v>0</v>
      </c>
      <c r="N29" s="88">
        <f t="shared" si="14"/>
        <v>0</v>
      </c>
      <c r="O29" s="88">
        <f t="shared" si="14"/>
        <v>0.7</v>
      </c>
      <c r="P29" s="88">
        <f>SUM(P30)</f>
        <v>0</v>
      </c>
      <c r="Q29" s="88">
        <f t="shared" si="3"/>
        <v>5.5</v>
      </c>
      <c r="R29" s="88">
        <f>SUM(R30)</f>
        <v>18.8</v>
      </c>
      <c r="S29" s="88">
        <f t="shared" si="4"/>
        <v>24.3</v>
      </c>
      <c r="T29" s="90"/>
    </row>
    <row r="30" spans="1:20" s="12" customFormat="1" ht="21" customHeight="1">
      <c r="A30" s="24" t="s">
        <v>234</v>
      </c>
      <c r="B30" s="78"/>
      <c r="C30" s="78">
        <v>1</v>
      </c>
      <c r="D30" s="78"/>
      <c r="E30" s="79"/>
      <c r="F30" s="82">
        <f t="shared" si="13"/>
        <v>24.3</v>
      </c>
      <c r="G30" s="82">
        <v>23.6</v>
      </c>
      <c r="H30" s="82"/>
      <c r="I30" s="82">
        <f t="shared" si="2"/>
        <v>0.7</v>
      </c>
      <c r="J30" s="82"/>
      <c r="K30" s="82"/>
      <c r="L30" s="82"/>
      <c r="M30" s="82"/>
      <c r="N30" s="82"/>
      <c r="O30" s="82">
        <v>0.7</v>
      </c>
      <c r="P30" s="83"/>
      <c r="Q30" s="81">
        <f t="shared" si="3"/>
        <v>5.5</v>
      </c>
      <c r="R30" s="83">
        <v>18.8</v>
      </c>
      <c r="S30" s="83">
        <f t="shared" si="4"/>
        <v>24.3</v>
      </c>
      <c r="T30" s="29"/>
    </row>
    <row r="31" spans="1:20" s="22" customFormat="1" ht="21" customHeight="1">
      <c r="A31" s="85" t="s">
        <v>288</v>
      </c>
      <c r="B31" s="86">
        <f>SUM(B32)</f>
        <v>0</v>
      </c>
      <c r="C31" s="86">
        <f>SUM(C32)</f>
        <v>0</v>
      </c>
      <c r="D31" s="86">
        <f>SUM(D32)</f>
        <v>0</v>
      </c>
      <c r="E31" s="86">
        <f>SUM(E32)</f>
        <v>11</v>
      </c>
      <c r="F31" s="87">
        <f t="shared" si="13"/>
        <v>61.7</v>
      </c>
      <c r="G31" s="88">
        <f>SUM(G32)</f>
        <v>0</v>
      </c>
      <c r="H31" s="88">
        <f>SUM(H32)</f>
        <v>0</v>
      </c>
      <c r="I31" s="87">
        <f t="shared" si="2"/>
        <v>61.7</v>
      </c>
      <c r="J31" s="88">
        <f aca="true" t="shared" si="15" ref="J31:O31">SUM(J32)</f>
        <v>0</v>
      </c>
      <c r="K31" s="88">
        <f t="shared" si="15"/>
        <v>0</v>
      </c>
      <c r="L31" s="88">
        <f t="shared" si="15"/>
        <v>0</v>
      </c>
      <c r="M31" s="88">
        <f t="shared" si="15"/>
        <v>0</v>
      </c>
      <c r="N31" s="88">
        <f t="shared" si="15"/>
        <v>0</v>
      </c>
      <c r="O31" s="88">
        <f t="shared" si="15"/>
        <v>61.7</v>
      </c>
      <c r="P31" s="88">
        <f>SUM(P32)</f>
        <v>0</v>
      </c>
      <c r="Q31" s="88">
        <f t="shared" si="3"/>
        <v>61.7</v>
      </c>
      <c r="R31" s="88">
        <f>SUM(R32)</f>
        <v>0</v>
      </c>
      <c r="S31" s="88">
        <f t="shared" si="4"/>
        <v>61.7</v>
      </c>
      <c r="T31" s="90"/>
    </row>
    <row r="32" spans="1:20" s="12" customFormat="1" ht="21" customHeight="1">
      <c r="A32" s="24" t="s">
        <v>235</v>
      </c>
      <c r="B32" s="78"/>
      <c r="C32" s="78"/>
      <c r="D32" s="78"/>
      <c r="E32" s="80">
        <v>11</v>
      </c>
      <c r="F32" s="82">
        <f t="shared" si="13"/>
        <v>61.7</v>
      </c>
      <c r="G32" s="84"/>
      <c r="H32" s="84"/>
      <c r="I32" s="82">
        <f t="shared" si="2"/>
        <v>61.7</v>
      </c>
      <c r="J32" s="84"/>
      <c r="K32" s="84"/>
      <c r="L32" s="84"/>
      <c r="M32" s="84"/>
      <c r="N32" s="84"/>
      <c r="O32" s="84">
        <v>61.7</v>
      </c>
      <c r="P32" s="83"/>
      <c r="Q32" s="81">
        <f t="shared" si="3"/>
        <v>61.7</v>
      </c>
      <c r="R32" s="83"/>
      <c r="S32" s="83">
        <f t="shared" si="4"/>
        <v>61.7</v>
      </c>
      <c r="T32" s="29"/>
    </row>
    <row r="33" spans="1:20" s="22" customFormat="1" ht="21" customHeight="1">
      <c r="A33" s="85" t="s">
        <v>289</v>
      </c>
      <c r="B33" s="86">
        <f>SUM(B34:B35)</f>
        <v>0</v>
      </c>
      <c r="C33" s="86">
        <f>SUM(C34:C35)</f>
        <v>21</v>
      </c>
      <c r="D33" s="86">
        <f>SUM(D34:D35)</f>
        <v>0</v>
      </c>
      <c r="E33" s="86">
        <f>SUM(E34:E35)</f>
        <v>10</v>
      </c>
      <c r="F33" s="87">
        <f t="shared" si="13"/>
        <v>485</v>
      </c>
      <c r="G33" s="88">
        <f>SUM(G34:G35)</f>
        <v>442.6</v>
      </c>
      <c r="H33" s="88">
        <f>SUM(H34:H35)</f>
        <v>0</v>
      </c>
      <c r="I33" s="87">
        <f t="shared" si="2"/>
        <v>42.400000000000006</v>
      </c>
      <c r="J33" s="88">
        <f aca="true" t="shared" si="16" ref="J33:P33">SUM(J34:J35)</f>
        <v>0</v>
      </c>
      <c r="K33" s="88">
        <f t="shared" si="16"/>
        <v>0</v>
      </c>
      <c r="L33" s="88">
        <f t="shared" si="16"/>
        <v>0</v>
      </c>
      <c r="M33" s="88">
        <f t="shared" si="16"/>
        <v>0</v>
      </c>
      <c r="N33" s="88">
        <f t="shared" si="16"/>
        <v>0</v>
      </c>
      <c r="O33" s="88">
        <f t="shared" si="16"/>
        <v>42.400000000000006</v>
      </c>
      <c r="P33" s="88">
        <f t="shared" si="16"/>
        <v>0</v>
      </c>
      <c r="Q33" s="88">
        <f t="shared" si="3"/>
        <v>90.19999999999999</v>
      </c>
      <c r="R33" s="88">
        <f>SUM(R34:R35)</f>
        <v>394.8</v>
      </c>
      <c r="S33" s="88">
        <f t="shared" si="4"/>
        <v>485</v>
      </c>
      <c r="T33" s="90"/>
    </row>
    <row r="34" spans="1:20" s="12" customFormat="1" ht="21" customHeight="1">
      <c r="A34" s="24" t="s">
        <v>225</v>
      </c>
      <c r="B34" s="78"/>
      <c r="C34" s="78">
        <v>19</v>
      </c>
      <c r="D34" s="78"/>
      <c r="E34" s="80">
        <v>5</v>
      </c>
      <c r="F34" s="82">
        <f t="shared" si="13"/>
        <v>434.6</v>
      </c>
      <c r="G34" s="84">
        <v>402.5</v>
      </c>
      <c r="H34" s="84"/>
      <c r="I34" s="82">
        <f t="shared" si="2"/>
        <v>32.1</v>
      </c>
      <c r="J34" s="84"/>
      <c r="K34" s="84"/>
      <c r="L34" s="84"/>
      <c r="M34" s="84"/>
      <c r="N34" s="84"/>
      <c r="O34" s="84">
        <v>32.1</v>
      </c>
      <c r="P34" s="83"/>
      <c r="Q34" s="81">
        <f t="shared" si="3"/>
        <v>77.40000000000003</v>
      </c>
      <c r="R34" s="83">
        <v>357.2</v>
      </c>
      <c r="S34" s="83">
        <f t="shared" si="4"/>
        <v>434.6</v>
      </c>
      <c r="T34" s="29"/>
    </row>
    <row r="35" spans="1:20" s="12" customFormat="1" ht="21" customHeight="1">
      <c r="A35" s="24" t="s">
        <v>290</v>
      </c>
      <c r="B35" s="78"/>
      <c r="C35" s="78">
        <v>2</v>
      </c>
      <c r="D35" s="78"/>
      <c r="E35" s="79">
        <v>5</v>
      </c>
      <c r="F35" s="82">
        <f t="shared" si="13"/>
        <v>50.400000000000006</v>
      </c>
      <c r="G35" s="82">
        <v>40.1</v>
      </c>
      <c r="H35" s="82"/>
      <c r="I35" s="82">
        <f t="shared" si="2"/>
        <v>10.3</v>
      </c>
      <c r="J35" s="82"/>
      <c r="K35" s="82"/>
      <c r="L35" s="82"/>
      <c r="M35" s="82"/>
      <c r="N35" s="82"/>
      <c r="O35" s="82">
        <v>10.3</v>
      </c>
      <c r="P35" s="83"/>
      <c r="Q35" s="81">
        <f t="shared" si="3"/>
        <v>12.800000000000004</v>
      </c>
      <c r="R35" s="83">
        <v>37.6</v>
      </c>
      <c r="S35" s="83">
        <f t="shared" si="4"/>
        <v>50.400000000000006</v>
      </c>
      <c r="T35" s="29"/>
    </row>
    <row r="36" spans="1:20" s="22" customFormat="1" ht="21" customHeight="1">
      <c r="A36" s="85" t="s">
        <v>291</v>
      </c>
      <c r="B36" s="86">
        <f>SUM(B37:B38)</f>
        <v>0</v>
      </c>
      <c r="C36" s="86">
        <f>SUM(C37:C38)</f>
        <v>9</v>
      </c>
      <c r="D36" s="86">
        <f>SUM(D37:D38)</f>
        <v>7</v>
      </c>
      <c r="E36" s="86">
        <f>SUM(E37:E38)</f>
        <v>0</v>
      </c>
      <c r="F36" s="87">
        <f t="shared" si="13"/>
        <v>207.40000000000003</v>
      </c>
      <c r="G36" s="88">
        <f>SUM(G37:G38)</f>
        <v>193.8</v>
      </c>
      <c r="H36" s="88">
        <f>SUM(H37:H38)</f>
        <v>7.3</v>
      </c>
      <c r="I36" s="87">
        <f t="shared" si="2"/>
        <v>6.300000000000001</v>
      </c>
      <c r="J36" s="88">
        <f aca="true" t="shared" si="17" ref="J36:O36">SUM(J37:J38)</f>
        <v>0</v>
      </c>
      <c r="K36" s="88">
        <f t="shared" si="17"/>
        <v>0</v>
      </c>
      <c r="L36" s="88">
        <f t="shared" si="17"/>
        <v>0</v>
      </c>
      <c r="M36" s="88">
        <f t="shared" si="17"/>
        <v>0</v>
      </c>
      <c r="N36" s="88">
        <f t="shared" si="17"/>
        <v>0</v>
      </c>
      <c r="O36" s="88">
        <f t="shared" si="17"/>
        <v>6.300000000000001</v>
      </c>
      <c r="P36" s="88">
        <f>SUM(P37:P38)</f>
        <v>0</v>
      </c>
      <c r="Q36" s="88">
        <f t="shared" si="3"/>
        <v>38.200000000000045</v>
      </c>
      <c r="R36" s="88">
        <f>SUM(R37:R38)</f>
        <v>169.2</v>
      </c>
      <c r="S36" s="88">
        <f t="shared" si="4"/>
        <v>207.40000000000003</v>
      </c>
      <c r="T36" s="90"/>
    </row>
    <row r="37" spans="1:20" s="12" customFormat="1" ht="21" customHeight="1">
      <c r="A37" s="24" t="s">
        <v>226</v>
      </c>
      <c r="B37" s="78"/>
      <c r="C37" s="78">
        <v>3</v>
      </c>
      <c r="D37" s="78"/>
      <c r="E37" s="79"/>
      <c r="F37" s="82">
        <f t="shared" si="13"/>
        <v>71.39999999999999</v>
      </c>
      <c r="G37" s="82">
        <v>69.3</v>
      </c>
      <c r="H37" s="82"/>
      <c r="I37" s="82">
        <f t="shared" si="2"/>
        <v>2.1</v>
      </c>
      <c r="J37" s="82"/>
      <c r="K37" s="82"/>
      <c r="L37" s="82"/>
      <c r="M37" s="82"/>
      <c r="N37" s="82"/>
      <c r="O37" s="82">
        <v>2.1</v>
      </c>
      <c r="P37" s="83"/>
      <c r="Q37" s="81">
        <f t="shared" si="3"/>
        <v>14.999999999999993</v>
      </c>
      <c r="R37" s="83">
        <v>56.4</v>
      </c>
      <c r="S37" s="83">
        <f t="shared" si="4"/>
        <v>71.39999999999999</v>
      </c>
      <c r="T37" s="29"/>
    </row>
    <row r="38" spans="1:20" s="22" customFormat="1" ht="21" customHeight="1">
      <c r="A38" s="24" t="s">
        <v>227</v>
      </c>
      <c r="B38" s="78"/>
      <c r="C38" s="78">
        <v>6</v>
      </c>
      <c r="D38" s="78">
        <v>7</v>
      </c>
      <c r="E38" s="79"/>
      <c r="F38" s="82">
        <f t="shared" si="13"/>
        <v>136</v>
      </c>
      <c r="G38" s="82">
        <v>124.5</v>
      </c>
      <c r="H38" s="82">
        <v>7.3</v>
      </c>
      <c r="I38" s="82">
        <f t="shared" si="2"/>
        <v>4.2</v>
      </c>
      <c r="J38" s="82"/>
      <c r="K38" s="82"/>
      <c r="L38" s="82"/>
      <c r="M38" s="82"/>
      <c r="N38" s="82"/>
      <c r="O38" s="82">
        <v>4.2</v>
      </c>
      <c r="P38" s="83"/>
      <c r="Q38" s="81">
        <f t="shared" si="3"/>
        <v>23.200000000000003</v>
      </c>
      <c r="R38" s="83">
        <v>112.8</v>
      </c>
      <c r="S38" s="83">
        <f t="shared" si="4"/>
        <v>136</v>
      </c>
      <c r="T38" s="29"/>
    </row>
    <row r="39" spans="1:20" s="22" customFormat="1" ht="21" customHeight="1">
      <c r="A39" s="85" t="s">
        <v>218</v>
      </c>
      <c r="B39" s="86">
        <f aca="true" t="shared" si="18" ref="B39:S39">SUM(B6,B13,B20,B22,B27,B29,B31,B33,B36)</f>
        <v>68</v>
      </c>
      <c r="C39" s="86">
        <f t="shared" si="18"/>
        <v>55</v>
      </c>
      <c r="D39" s="86">
        <f t="shared" si="18"/>
        <v>79</v>
      </c>
      <c r="E39" s="86">
        <f t="shared" si="18"/>
        <v>66</v>
      </c>
      <c r="F39" s="88">
        <f t="shared" si="18"/>
        <v>3478.6000000000004</v>
      </c>
      <c r="G39" s="88">
        <f t="shared" si="18"/>
        <v>2622.3</v>
      </c>
      <c r="H39" s="88">
        <f t="shared" si="18"/>
        <v>95</v>
      </c>
      <c r="I39" s="88">
        <f t="shared" si="18"/>
        <v>761.3</v>
      </c>
      <c r="J39" s="88">
        <f t="shared" si="18"/>
        <v>24</v>
      </c>
      <c r="K39" s="88">
        <f t="shared" si="18"/>
        <v>20.9</v>
      </c>
      <c r="L39" s="88">
        <f t="shared" si="18"/>
        <v>0</v>
      </c>
      <c r="M39" s="88">
        <f t="shared" si="18"/>
        <v>12.5</v>
      </c>
      <c r="N39" s="88">
        <f t="shared" si="18"/>
        <v>15</v>
      </c>
      <c r="O39" s="88">
        <f t="shared" si="18"/>
        <v>688.9</v>
      </c>
      <c r="P39" s="88">
        <f t="shared" si="18"/>
        <v>32.3</v>
      </c>
      <c r="Q39" s="88">
        <f t="shared" si="18"/>
        <v>1090.1000000000006</v>
      </c>
      <c r="R39" s="88">
        <f t="shared" si="18"/>
        <v>2356.2</v>
      </c>
      <c r="S39" s="88">
        <f t="shared" si="18"/>
        <v>3446.3</v>
      </c>
      <c r="T39" s="90"/>
    </row>
    <row r="40" spans="1:20" s="12" customFormat="1" ht="42.75" customHeight="1">
      <c r="A40" s="184" t="s">
        <v>292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</row>
    <row r="41" spans="2:20" s="12" customFormat="1" ht="12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2:20" s="12" customFormat="1" ht="12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2:20" s="12" customFormat="1" ht="12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2:20" s="12" customFormat="1" ht="12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2:20" s="12" customFormat="1" ht="12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2:20" s="12" customFormat="1" ht="12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2:20" s="12" customFormat="1" ht="12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2:20" s="12" customFormat="1" ht="12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2:20" s="12" customFormat="1" ht="12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2:20" s="12" customFormat="1" ht="12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2:20" s="12" customFormat="1" ht="12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2:20" s="12" customFormat="1" ht="12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2:20" s="12" customFormat="1" ht="12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2:20" s="12" customFormat="1" ht="12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2:20" s="12" customFormat="1" ht="12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2:20" s="12" customFormat="1" ht="12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20" s="12" customFormat="1" ht="1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2:20" s="12" customFormat="1" ht="12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2:20" s="12" customFormat="1" ht="12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2:20" s="12" customFormat="1" ht="1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2:20" s="12" customFormat="1" ht="1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2:20" s="12" customFormat="1" ht="12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2:20" s="12" customFormat="1" ht="1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2:20" s="12" customFormat="1" ht="12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2:20" s="12" customFormat="1" ht="12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2:20" s="12" customFormat="1" ht="12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2:20" s="12" customFormat="1" ht="12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2:20" s="12" customFormat="1" ht="12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2:20" s="12" customFormat="1" ht="12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2:20" s="12" customFormat="1" ht="12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2:20" s="12" customFormat="1" ht="12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2:20" s="12" customFormat="1" ht="12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2:20" s="12" customFormat="1" ht="12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2:20" s="12" customFormat="1" ht="12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2:20" s="12" customFormat="1" ht="12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2:20" s="12" customFormat="1" ht="12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2:20" s="12" customFormat="1" ht="12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2:20" s="12" customFormat="1" ht="12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2:20" s="12" customFormat="1" ht="12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2:20" s="12" customFormat="1" ht="12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  <row r="81" spans="2:20" s="12" customFormat="1" ht="12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2:20" s="12" customFormat="1" ht="12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2:20" s="12" customFormat="1" ht="12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spans="2:20" s="12" customFormat="1" ht="12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 spans="2:20" s="12" customFormat="1" ht="12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</row>
    <row r="86" spans="2:20" s="12" customFormat="1" ht="12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</row>
    <row r="87" spans="2:20" s="12" customFormat="1" ht="12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</row>
    <row r="88" spans="2:20" s="12" customFormat="1" ht="12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</row>
    <row r="89" spans="2:20" s="12" customFormat="1" ht="12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</row>
    <row r="90" spans="2:20" s="12" customFormat="1" ht="12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 spans="2:20" s="12" customFormat="1" ht="12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</row>
    <row r="92" spans="2:20" s="12" customFormat="1" ht="12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</row>
    <row r="93" spans="2:20" s="12" customFormat="1" ht="12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</row>
    <row r="94" spans="2:20" s="12" customFormat="1" ht="12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</row>
    <row r="95" spans="2:20" s="12" customFormat="1" ht="12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</row>
    <row r="96" spans="2:20" s="12" customFormat="1" ht="12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</row>
    <row r="97" spans="2:20" s="12" customFormat="1" ht="12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</row>
    <row r="98" spans="2:20" s="12" customFormat="1" ht="12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</row>
    <row r="99" spans="2:20" s="12" customFormat="1" ht="12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</row>
    <row r="100" spans="2:20" s="12" customFormat="1" ht="12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</row>
    <row r="101" spans="2:20" s="12" customFormat="1" ht="12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</row>
    <row r="102" spans="2:20" s="12" customFormat="1" ht="12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</row>
    <row r="103" spans="2:20" s="12" customFormat="1" ht="12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</row>
    <row r="104" spans="2:20" s="12" customFormat="1" ht="12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</row>
    <row r="105" spans="2:20" s="12" customFormat="1" ht="12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</row>
    <row r="106" spans="2:20" s="12" customFormat="1" ht="12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</row>
    <row r="107" spans="2:20" s="12" customFormat="1" ht="12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</row>
    <row r="108" spans="2:20" s="12" customFormat="1" ht="12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</row>
    <row r="109" spans="2:20" s="12" customFormat="1" ht="12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</row>
    <row r="110" spans="2:20" s="12" customFormat="1" ht="12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</row>
    <row r="111" spans="2:20" s="12" customFormat="1" ht="12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</row>
    <row r="112" spans="2:20" s="12" customFormat="1" ht="12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</row>
    <row r="113" spans="2:20" s="12" customFormat="1" ht="12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</row>
    <row r="114" spans="2:20" s="12" customFormat="1" ht="12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</row>
    <row r="115" spans="2:20" s="12" customFormat="1" ht="12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</row>
    <row r="116" spans="2:20" s="12" customFormat="1" ht="12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</row>
    <row r="117" spans="2:20" s="12" customFormat="1" ht="12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</row>
    <row r="118" spans="2:20" s="12" customFormat="1" ht="12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</row>
    <row r="119" spans="2:20" s="12" customFormat="1" ht="12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</row>
    <row r="120" spans="2:20" s="12" customFormat="1" ht="12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</row>
    <row r="121" spans="2:20" s="12" customFormat="1" ht="12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</row>
    <row r="122" spans="2:20" s="12" customFormat="1" ht="12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</row>
    <row r="123" spans="2:20" s="12" customFormat="1" ht="12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</row>
    <row r="124" spans="2:20" s="12" customFormat="1" ht="12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</row>
    <row r="125" spans="2:20" s="12" customFormat="1" ht="12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</row>
    <row r="126" spans="2:20" s="12" customFormat="1" ht="14.2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77"/>
      <c r="Q126" s="77"/>
      <c r="R126" s="77"/>
      <c r="S126" s="77"/>
      <c r="T126" s="77"/>
    </row>
    <row r="127" spans="2:20" s="12" customFormat="1" ht="14.2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77"/>
      <c r="Q127" s="77"/>
      <c r="R127" s="77"/>
      <c r="S127" s="77"/>
      <c r="T127" s="77"/>
    </row>
    <row r="128" spans="2:20" s="12" customFormat="1" ht="14.2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77"/>
      <c r="Q128" s="77"/>
      <c r="R128" s="77"/>
      <c r="S128" s="77"/>
      <c r="T128" s="77"/>
    </row>
    <row r="129" spans="2:20" s="12" customFormat="1" ht="14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77"/>
      <c r="Q129" s="77"/>
      <c r="R129" s="77"/>
      <c r="S129" s="77"/>
      <c r="T129" s="77"/>
    </row>
    <row r="130" spans="2:20" s="12" customFormat="1" ht="14.2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77"/>
      <c r="Q130" s="77"/>
      <c r="R130" s="77"/>
      <c r="S130" s="77"/>
      <c r="T130" s="77"/>
    </row>
    <row r="131" spans="2:20" s="12" customFormat="1" ht="14.2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77"/>
      <c r="Q131" s="77"/>
      <c r="R131" s="77"/>
      <c r="S131" s="77"/>
      <c r="T131" s="77"/>
    </row>
    <row r="132" spans="2:20" s="12" customFormat="1" ht="14.2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77"/>
      <c r="Q132" s="77"/>
      <c r="R132" s="77"/>
      <c r="S132" s="77"/>
      <c r="T132" s="77"/>
    </row>
  </sheetData>
  <sheetProtection/>
  <mergeCells count="19">
    <mergeCell ref="A40:T40"/>
    <mergeCell ref="A1:T1"/>
    <mergeCell ref="H4:H5"/>
    <mergeCell ref="I4:O4"/>
    <mergeCell ref="A3:A5"/>
    <mergeCell ref="F3:F5"/>
    <mergeCell ref="G4:G5"/>
    <mergeCell ref="A2:O2"/>
    <mergeCell ref="B3:E3"/>
    <mergeCell ref="G3:O3"/>
    <mergeCell ref="B4:B5"/>
    <mergeCell ref="C4:C5"/>
    <mergeCell ref="D4:D5"/>
    <mergeCell ref="E4:E5"/>
    <mergeCell ref="P4:P5"/>
    <mergeCell ref="Q4:S4"/>
    <mergeCell ref="P3:S3"/>
    <mergeCell ref="S2:T2"/>
    <mergeCell ref="T3:T5"/>
  </mergeCells>
  <printOptions horizontalCentered="1"/>
  <pageMargins left="0.3937007874015748" right="0.3937007874015748" top="0.7874015748031497" bottom="0.7874015748031497" header="0" footer="0"/>
  <pageSetup fitToHeight="0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0"/>
  <sheetViews>
    <sheetView showZero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" sqref="A12:IV12"/>
    </sheetView>
  </sheetViews>
  <sheetFormatPr defaultColWidth="9.00390625" defaultRowHeight="14.25"/>
  <cols>
    <col min="1" max="1" width="36.375" style="95" bestFit="1" customWidth="1"/>
    <col min="2" max="8" width="9.625" style="94" customWidth="1"/>
    <col min="9" max="9" width="40.50390625" style="94" bestFit="1" customWidth="1"/>
    <col min="10" max="16384" width="9.00390625" style="93" customWidth="1"/>
  </cols>
  <sheetData>
    <row r="1" spans="1:9" ht="34.5" customHeight="1">
      <c r="A1" s="190" t="s">
        <v>246</v>
      </c>
      <c r="B1" s="190"/>
      <c r="C1" s="190"/>
      <c r="D1" s="190"/>
      <c r="E1" s="190"/>
      <c r="F1" s="190"/>
      <c r="G1" s="190"/>
      <c r="H1" s="190"/>
      <c r="I1" s="190"/>
    </row>
    <row r="2" spans="1:9" s="26" customFormat="1" ht="16.5" customHeight="1">
      <c r="A2" s="164"/>
      <c r="B2" s="164"/>
      <c r="C2" s="164"/>
      <c r="D2" s="164"/>
      <c r="E2" s="91"/>
      <c r="F2" s="96"/>
      <c r="G2" s="91"/>
      <c r="H2" s="91"/>
      <c r="I2" s="96" t="s">
        <v>0</v>
      </c>
    </row>
    <row r="3" spans="1:9" s="136" customFormat="1" ht="18" customHeight="1">
      <c r="A3" s="165" t="s">
        <v>129</v>
      </c>
      <c r="B3" s="180" t="s">
        <v>247</v>
      </c>
      <c r="C3" s="180" t="s">
        <v>248</v>
      </c>
      <c r="D3" s="180"/>
      <c r="E3" s="187" t="s">
        <v>249</v>
      </c>
      <c r="F3" s="188"/>
      <c r="G3" s="188"/>
      <c r="H3" s="189"/>
      <c r="I3" s="180" t="s">
        <v>250</v>
      </c>
    </row>
    <row r="4" spans="1:9" s="136" customFormat="1" ht="18" customHeight="1">
      <c r="A4" s="165"/>
      <c r="B4" s="180"/>
      <c r="C4" s="180" t="s">
        <v>136</v>
      </c>
      <c r="D4" s="180" t="s">
        <v>137</v>
      </c>
      <c r="E4" s="180" t="s">
        <v>140</v>
      </c>
      <c r="F4" s="187" t="s">
        <v>138</v>
      </c>
      <c r="G4" s="188"/>
      <c r="H4" s="189"/>
      <c r="I4" s="180"/>
    </row>
    <row r="5" spans="1:9" s="136" customFormat="1" ht="18" customHeight="1">
      <c r="A5" s="165"/>
      <c r="B5" s="180"/>
      <c r="C5" s="180"/>
      <c r="D5" s="180"/>
      <c r="E5" s="180"/>
      <c r="F5" s="129" t="s">
        <v>251</v>
      </c>
      <c r="G5" s="129" t="s">
        <v>139</v>
      </c>
      <c r="H5" s="129" t="s">
        <v>252</v>
      </c>
      <c r="I5" s="180"/>
    </row>
    <row r="6" spans="1:9" s="139" customFormat="1" ht="16.5" customHeight="1">
      <c r="A6" s="137" t="s">
        <v>74</v>
      </c>
      <c r="B6" s="138">
        <v>476.9</v>
      </c>
      <c r="C6" s="138">
        <v>0</v>
      </c>
      <c r="D6" s="138">
        <v>476.9</v>
      </c>
      <c r="E6" s="138">
        <v>36.5</v>
      </c>
      <c r="F6" s="138">
        <v>367.8</v>
      </c>
      <c r="G6" s="138">
        <v>72.6</v>
      </c>
      <c r="H6" s="138">
        <v>440.4</v>
      </c>
      <c r="I6" s="132"/>
    </row>
    <row r="7" spans="1:9" s="140" customFormat="1" ht="16.5" customHeight="1">
      <c r="A7" s="98" t="s">
        <v>293</v>
      </c>
      <c r="B7" s="100">
        <v>12.5</v>
      </c>
      <c r="C7" s="100">
        <v>0</v>
      </c>
      <c r="D7" s="100">
        <v>12.5</v>
      </c>
      <c r="E7" s="100">
        <v>4</v>
      </c>
      <c r="F7" s="100">
        <v>8.5</v>
      </c>
      <c r="G7" s="100">
        <v>0</v>
      </c>
      <c r="H7" s="100">
        <v>8.5</v>
      </c>
      <c r="I7" s="101"/>
    </row>
    <row r="8" spans="1:9" s="140" customFormat="1" ht="16.5" customHeight="1">
      <c r="A8" s="98" t="s">
        <v>294</v>
      </c>
      <c r="B8" s="141">
        <v>5.5</v>
      </c>
      <c r="C8" s="99"/>
      <c r="D8" s="100">
        <v>5.5</v>
      </c>
      <c r="E8" s="100"/>
      <c r="F8" s="100">
        <v>5.5</v>
      </c>
      <c r="G8" s="100"/>
      <c r="H8" s="100">
        <v>5.5</v>
      </c>
      <c r="I8" s="101"/>
    </row>
    <row r="9" spans="1:9" s="140" customFormat="1" ht="16.5" customHeight="1">
      <c r="A9" s="98" t="s">
        <v>295</v>
      </c>
      <c r="B9" s="141">
        <v>5.6</v>
      </c>
      <c r="C9" s="99"/>
      <c r="D9" s="100">
        <v>5.6</v>
      </c>
      <c r="E9" s="100">
        <v>4</v>
      </c>
      <c r="F9" s="100">
        <v>1.6</v>
      </c>
      <c r="G9" s="100"/>
      <c r="H9" s="100">
        <v>1.6</v>
      </c>
      <c r="I9" s="101"/>
    </row>
    <row r="10" spans="1:9" s="140" customFormat="1" ht="16.5" customHeight="1">
      <c r="A10" s="98" t="s">
        <v>296</v>
      </c>
      <c r="B10" s="141">
        <v>1.4</v>
      </c>
      <c r="C10" s="99"/>
      <c r="D10" s="100">
        <v>1.4</v>
      </c>
      <c r="E10" s="100"/>
      <c r="F10" s="100">
        <v>1.4</v>
      </c>
      <c r="G10" s="100"/>
      <c r="H10" s="100">
        <v>1.4</v>
      </c>
      <c r="I10" s="101"/>
    </row>
    <row r="11" spans="1:9" s="140" customFormat="1" ht="16.5" customHeight="1">
      <c r="A11" s="98" t="s">
        <v>297</v>
      </c>
      <c r="B11" s="100">
        <v>60</v>
      </c>
      <c r="C11" s="100">
        <v>0</v>
      </c>
      <c r="D11" s="100">
        <v>60</v>
      </c>
      <c r="E11" s="100">
        <v>0</v>
      </c>
      <c r="F11" s="100">
        <v>60</v>
      </c>
      <c r="G11" s="100">
        <v>0</v>
      </c>
      <c r="H11" s="100">
        <v>60</v>
      </c>
      <c r="I11" s="101"/>
    </row>
    <row r="12" spans="1:9" s="140" customFormat="1" ht="16.5" customHeight="1">
      <c r="A12" s="98" t="s">
        <v>298</v>
      </c>
      <c r="B12" s="141">
        <v>60</v>
      </c>
      <c r="C12" s="99"/>
      <c r="D12" s="100">
        <v>60</v>
      </c>
      <c r="E12" s="100"/>
      <c r="F12" s="100">
        <v>60</v>
      </c>
      <c r="G12" s="100"/>
      <c r="H12" s="100">
        <v>60</v>
      </c>
      <c r="I12" s="101"/>
    </row>
    <row r="13" spans="1:9" s="140" customFormat="1" ht="16.5" customHeight="1">
      <c r="A13" s="98" t="s">
        <v>299</v>
      </c>
      <c r="B13" s="100">
        <v>45</v>
      </c>
      <c r="C13" s="100">
        <v>0</v>
      </c>
      <c r="D13" s="100">
        <v>45</v>
      </c>
      <c r="E13" s="100">
        <v>20</v>
      </c>
      <c r="F13" s="100">
        <v>25</v>
      </c>
      <c r="G13" s="100">
        <v>0</v>
      </c>
      <c r="H13" s="100">
        <v>25</v>
      </c>
      <c r="I13" s="101"/>
    </row>
    <row r="14" spans="1:9" s="140" customFormat="1" ht="16.5" customHeight="1">
      <c r="A14" s="98" t="s">
        <v>300</v>
      </c>
      <c r="B14" s="141">
        <v>45</v>
      </c>
      <c r="C14" s="99"/>
      <c r="D14" s="100">
        <v>45</v>
      </c>
      <c r="E14" s="100">
        <v>20</v>
      </c>
      <c r="F14" s="100">
        <v>25</v>
      </c>
      <c r="G14" s="100"/>
      <c r="H14" s="100">
        <v>25</v>
      </c>
      <c r="I14" s="101"/>
    </row>
    <row r="15" spans="1:9" s="140" customFormat="1" ht="16.5" customHeight="1">
      <c r="A15" s="98" t="s">
        <v>301</v>
      </c>
      <c r="B15" s="100">
        <v>189.7</v>
      </c>
      <c r="C15" s="100">
        <v>0</v>
      </c>
      <c r="D15" s="100">
        <v>189.7</v>
      </c>
      <c r="E15" s="100">
        <v>12.5</v>
      </c>
      <c r="F15" s="100">
        <v>177.2</v>
      </c>
      <c r="G15" s="100">
        <v>0</v>
      </c>
      <c r="H15" s="100">
        <v>177.2</v>
      </c>
      <c r="I15" s="101"/>
    </row>
    <row r="16" spans="1:9" s="140" customFormat="1" ht="16.5" customHeight="1">
      <c r="A16" s="142" t="s">
        <v>302</v>
      </c>
      <c r="B16" s="141">
        <v>5</v>
      </c>
      <c r="C16" s="99"/>
      <c r="D16" s="100">
        <v>5</v>
      </c>
      <c r="E16" s="100"/>
      <c r="F16" s="100">
        <v>5</v>
      </c>
      <c r="G16" s="100"/>
      <c r="H16" s="100">
        <v>5</v>
      </c>
      <c r="I16" s="101"/>
    </row>
    <row r="17" spans="1:9" s="140" customFormat="1" ht="14.25" customHeight="1">
      <c r="A17" s="143" t="s">
        <v>303</v>
      </c>
      <c r="B17" s="141">
        <v>90</v>
      </c>
      <c r="C17" s="99"/>
      <c r="D17" s="100">
        <v>90</v>
      </c>
      <c r="E17" s="100">
        <v>0</v>
      </c>
      <c r="F17" s="100">
        <v>90</v>
      </c>
      <c r="G17" s="100">
        <v>0</v>
      </c>
      <c r="H17" s="100">
        <v>90</v>
      </c>
      <c r="I17" s="101"/>
    </row>
    <row r="18" spans="1:9" s="140" customFormat="1" ht="16.5" customHeight="1">
      <c r="A18" s="142" t="s">
        <v>304</v>
      </c>
      <c r="B18" s="141">
        <v>5</v>
      </c>
      <c r="C18" s="99"/>
      <c r="D18" s="100">
        <v>5</v>
      </c>
      <c r="E18" s="100">
        <v>0</v>
      </c>
      <c r="F18" s="100">
        <v>5</v>
      </c>
      <c r="G18" s="100">
        <v>0</v>
      </c>
      <c r="H18" s="100">
        <v>5</v>
      </c>
      <c r="I18" s="101"/>
    </row>
    <row r="19" spans="1:9" s="140" customFormat="1" ht="16.5" customHeight="1">
      <c r="A19" s="142" t="s">
        <v>305</v>
      </c>
      <c r="B19" s="141">
        <v>4.5</v>
      </c>
      <c r="C19" s="99"/>
      <c r="D19" s="100">
        <v>4.5</v>
      </c>
      <c r="E19" s="100">
        <v>4.5</v>
      </c>
      <c r="F19" s="100"/>
      <c r="G19" s="100"/>
      <c r="H19" s="100">
        <v>0</v>
      </c>
      <c r="I19" s="101"/>
    </row>
    <row r="20" spans="1:9" s="140" customFormat="1" ht="16.5" customHeight="1">
      <c r="A20" s="142" t="s">
        <v>306</v>
      </c>
      <c r="B20" s="141">
        <v>3</v>
      </c>
      <c r="C20" s="99"/>
      <c r="D20" s="100">
        <v>3</v>
      </c>
      <c r="E20" s="100"/>
      <c r="F20" s="100">
        <v>3</v>
      </c>
      <c r="G20" s="100"/>
      <c r="H20" s="100">
        <v>3</v>
      </c>
      <c r="I20" s="101"/>
    </row>
    <row r="21" spans="1:9" s="140" customFormat="1" ht="16.5" customHeight="1">
      <c r="A21" s="142" t="s">
        <v>307</v>
      </c>
      <c r="B21" s="141">
        <v>8</v>
      </c>
      <c r="C21" s="99"/>
      <c r="D21" s="100">
        <v>8</v>
      </c>
      <c r="E21" s="100">
        <v>8</v>
      </c>
      <c r="F21" s="100"/>
      <c r="G21" s="100"/>
      <c r="H21" s="100">
        <v>0</v>
      </c>
      <c r="I21" s="101"/>
    </row>
    <row r="22" spans="1:9" s="140" customFormat="1" ht="16.5" customHeight="1">
      <c r="A22" s="143" t="s">
        <v>308</v>
      </c>
      <c r="B22" s="141">
        <v>4</v>
      </c>
      <c r="C22" s="99"/>
      <c r="D22" s="100">
        <v>4</v>
      </c>
      <c r="E22" s="100"/>
      <c r="F22" s="100">
        <v>4</v>
      </c>
      <c r="G22" s="100"/>
      <c r="H22" s="100">
        <v>4</v>
      </c>
      <c r="I22" s="101"/>
    </row>
    <row r="23" spans="1:9" s="140" customFormat="1" ht="16.5" customHeight="1">
      <c r="A23" s="143" t="s">
        <v>309</v>
      </c>
      <c r="B23" s="141">
        <v>10</v>
      </c>
      <c r="C23" s="99"/>
      <c r="D23" s="100">
        <v>10</v>
      </c>
      <c r="E23" s="100"/>
      <c r="F23" s="100">
        <v>10</v>
      </c>
      <c r="G23" s="100"/>
      <c r="H23" s="100">
        <v>10</v>
      </c>
      <c r="I23" s="101"/>
    </row>
    <row r="24" spans="1:9" s="140" customFormat="1" ht="16.5" customHeight="1">
      <c r="A24" s="134" t="s">
        <v>310</v>
      </c>
      <c r="B24" s="141">
        <v>10</v>
      </c>
      <c r="C24" s="99"/>
      <c r="D24" s="100">
        <v>10</v>
      </c>
      <c r="E24" s="100"/>
      <c r="F24" s="141">
        <v>10</v>
      </c>
      <c r="G24" s="100"/>
      <c r="H24" s="100">
        <v>10</v>
      </c>
      <c r="I24" s="101"/>
    </row>
    <row r="25" spans="1:9" s="140" customFormat="1" ht="16.5" customHeight="1">
      <c r="A25" s="134" t="s">
        <v>311</v>
      </c>
      <c r="B25" s="141">
        <v>40</v>
      </c>
      <c r="C25" s="99"/>
      <c r="D25" s="100">
        <v>40</v>
      </c>
      <c r="E25" s="100"/>
      <c r="F25" s="141">
        <v>40</v>
      </c>
      <c r="G25" s="100"/>
      <c r="H25" s="100">
        <v>40</v>
      </c>
      <c r="I25" s="101"/>
    </row>
    <row r="26" spans="1:9" s="140" customFormat="1" ht="16.5" customHeight="1">
      <c r="A26" s="134" t="s">
        <v>312</v>
      </c>
      <c r="B26" s="141">
        <v>3.6</v>
      </c>
      <c r="C26" s="99"/>
      <c r="D26" s="100">
        <v>3.6</v>
      </c>
      <c r="E26" s="100"/>
      <c r="F26" s="141">
        <v>3.6</v>
      </c>
      <c r="G26" s="100"/>
      <c r="H26" s="100">
        <v>3.6</v>
      </c>
      <c r="I26" s="101"/>
    </row>
    <row r="27" spans="1:9" s="140" customFormat="1" ht="16.5" customHeight="1">
      <c r="A27" s="134" t="s">
        <v>313</v>
      </c>
      <c r="B27" s="141">
        <v>1</v>
      </c>
      <c r="C27" s="99"/>
      <c r="D27" s="100">
        <v>1</v>
      </c>
      <c r="E27" s="100"/>
      <c r="F27" s="141">
        <v>1</v>
      </c>
      <c r="G27" s="100"/>
      <c r="H27" s="100">
        <v>1</v>
      </c>
      <c r="I27" s="101"/>
    </row>
    <row r="28" spans="1:9" s="140" customFormat="1" ht="16.5" customHeight="1">
      <c r="A28" s="134" t="s">
        <v>314</v>
      </c>
      <c r="B28" s="141">
        <v>0.6</v>
      </c>
      <c r="C28" s="99"/>
      <c r="D28" s="100">
        <v>0.6</v>
      </c>
      <c r="E28" s="100"/>
      <c r="F28" s="141">
        <v>0.6</v>
      </c>
      <c r="G28" s="100"/>
      <c r="H28" s="100">
        <v>0.6</v>
      </c>
      <c r="I28" s="101"/>
    </row>
    <row r="29" spans="1:9" s="140" customFormat="1" ht="16.5" customHeight="1">
      <c r="A29" s="134" t="s">
        <v>315</v>
      </c>
      <c r="B29" s="141">
        <v>1</v>
      </c>
      <c r="C29" s="99"/>
      <c r="D29" s="100">
        <v>1</v>
      </c>
      <c r="E29" s="100"/>
      <c r="F29" s="141">
        <v>1</v>
      </c>
      <c r="G29" s="100"/>
      <c r="H29" s="100">
        <v>1</v>
      </c>
      <c r="I29" s="101"/>
    </row>
    <row r="30" spans="1:9" s="140" customFormat="1" ht="16.5" customHeight="1">
      <c r="A30" s="142" t="s">
        <v>316</v>
      </c>
      <c r="B30" s="141">
        <v>1</v>
      </c>
      <c r="C30" s="99"/>
      <c r="D30" s="100">
        <v>1</v>
      </c>
      <c r="E30" s="100"/>
      <c r="F30" s="141">
        <v>1</v>
      </c>
      <c r="G30" s="100"/>
      <c r="H30" s="100">
        <v>1</v>
      </c>
      <c r="I30" s="101"/>
    </row>
    <row r="31" spans="1:9" s="140" customFormat="1" ht="16.5" customHeight="1">
      <c r="A31" s="142" t="s">
        <v>317</v>
      </c>
      <c r="B31" s="141">
        <v>2</v>
      </c>
      <c r="C31" s="99"/>
      <c r="D31" s="100">
        <v>2</v>
      </c>
      <c r="E31" s="100"/>
      <c r="F31" s="141">
        <v>2</v>
      </c>
      <c r="G31" s="100"/>
      <c r="H31" s="100">
        <v>2</v>
      </c>
      <c r="I31" s="101"/>
    </row>
    <row r="32" spans="1:9" s="140" customFormat="1" ht="16.5" customHeight="1">
      <c r="A32" s="142" t="s">
        <v>318</v>
      </c>
      <c r="B32" s="141">
        <v>1</v>
      </c>
      <c r="C32" s="99"/>
      <c r="D32" s="100">
        <v>1</v>
      </c>
      <c r="E32" s="100"/>
      <c r="F32" s="141">
        <v>1</v>
      </c>
      <c r="G32" s="100"/>
      <c r="H32" s="100">
        <v>1</v>
      </c>
      <c r="I32" s="101"/>
    </row>
    <row r="33" spans="1:9" s="140" customFormat="1" ht="16.5" customHeight="1">
      <c r="A33" s="98" t="s">
        <v>319</v>
      </c>
      <c r="B33" s="100">
        <v>10</v>
      </c>
      <c r="C33" s="100">
        <v>0</v>
      </c>
      <c r="D33" s="100">
        <v>10</v>
      </c>
      <c r="E33" s="100">
        <v>0</v>
      </c>
      <c r="F33" s="100">
        <v>10</v>
      </c>
      <c r="G33" s="100">
        <v>0</v>
      </c>
      <c r="H33" s="100">
        <v>10</v>
      </c>
      <c r="I33" s="101"/>
    </row>
    <row r="34" spans="1:9" s="140" customFormat="1" ht="16.5" customHeight="1">
      <c r="A34" s="98" t="s">
        <v>320</v>
      </c>
      <c r="B34" s="141">
        <v>5</v>
      </c>
      <c r="C34" s="99"/>
      <c r="D34" s="100">
        <v>5</v>
      </c>
      <c r="E34" s="100">
        <v>0</v>
      </c>
      <c r="F34" s="100">
        <v>5</v>
      </c>
      <c r="G34" s="100">
        <v>0</v>
      </c>
      <c r="H34" s="100">
        <v>5</v>
      </c>
      <c r="I34" s="101"/>
    </row>
    <row r="35" spans="1:9" s="140" customFormat="1" ht="16.5" customHeight="1">
      <c r="A35" s="98" t="s">
        <v>321</v>
      </c>
      <c r="B35" s="141">
        <v>5</v>
      </c>
      <c r="C35" s="99"/>
      <c r="D35" s="100">
        <v>5</v>
      </c>
      <c r="E35" s="100">
        <v>0</v>
      </c>
      <c r="F35" s="100">
        <v>5</v>
      </c>
      <c r="G35" s="100">
        <v>0</v>
      </c>
      <c r="H35" s="100">
        <v>5</v>
      </c>
      <c r="I35" s="101"/>
    </row>
    <row r="36" spans="1:9" s="140" customFormat="1" ht="16.5" customHeight="1">
      <c r="A36" s="98" t="s">
        <v>322</v>
      </c>
      <c r="B36" s="100">
        <v>159.7</v>
      </c>
      <c r="C36" s="100">
        <v>0</v>
      </c>
      <c r="D36" s="100">
        <v>159.7</v>
      </c>
      <c r="E36" s="100">
        <v>0</v>
      </c>
      <c r="F36" s="100">
        <v>87.1</v>
      </c>
      <c r="G36" s="100">
        <v>72.6</v>
      </c>
      <c r="H36" s="100">
        <v>159.7</v>
      </c>
      <c r="I36" s="101"/>
    </row>
    <row r="37" spans="1:9" s="140" customFormat="1" ht="16.5" customHeight="1">
      <c r="A37" s="98" t="s">
        <v>323</v>
      </c>
      <c r="B37" s="99">
        <v>131.2</v>
      </c>
      <c r="C37" s="99"/>
      <c r="D37" s="100">
        <v>131.2</v>
      </c>
      <c r="E37" s="100"/>
      <c r="F37" s="100">
        <v>65.6</v>
      </c>
      <c r="G37" s="100">
        <v>65.6</v>
      </c>
      <c r="H37" s="100">
        <v>131.2</v>
      </c>
      <c r="I37" s="101"/>
    </row>
    <row r="38" spans="1:9" s="140" customFormat="1" ht="16.5" customHeight="1">
      <c r="A38" s="98" t="s">
        <v>324</v>
      </c>
      <c r="B38" s="99">
        <v>28.5</v>
      </c>
      <c r="C38" s="99"/>
      <c r="D38" s="100">
        <v>28.5</v>
      </c>
      <c r="E38" s="100">
        <v>0</v>
      </c>
      <c r="F38" s="100">
        <v>21.5</v>
      </c>
      <c r="G38" s="100">
        <v>7</v>
      </c>
      <c r="H38" s="100">
        <v>28.5</v>
      </c>
      <c r="I38" s="101"/>
    </row>
    <row r="39" spans="1:9" s="139" customFormat="1" ht="16.5" customHeight="1">
      <c r="A39" s="137" t="s">
        <v>75</v>
      </c>
      <c r="B39" s="138">
        <v>574.5</v>
      </c>
      <c r="C39" s="138">
        <v>0</v>
      </c>
      <c r="D39" s="138">
        <v>574.5</v>
      </c>
      <c r="E39" s="138">
        <v>114</v>
      </c>
      <c r="F39" s="138">
        <v>460.5</v>
      </c>
      <c r="G39" s="138">
        <v>0</v>
      </c>
      <c r="H39" s="138">
        <v>460.5</v>
      </c>
      <c r="I39" s="132"/>
    </row>
    <row r="40" spans="1:9" s="140" customFormat="1" ht="16.5" customHeight="1">
      <c r="A40" s="98" t="s">
        <v>325</v>
      </c>
      <c r="B40" s="100">
        <v>380</v>
      </c>
      <c r="C40" s="100">
        <v>0</v>
      </c>
      <c r="D40" s="100">
        <v>380</v>
      </c>
      <c r="E40" s="100">
        <v>111</v>
      </c>
      <c r="F40" s="100">
        <v>269</v>
      </c>
      <c r="G40" s="100">
        <v>0</v>
      </c>
      <c r="H40" s="100">
        <v>269</v>
      </c>
      <c r="I40" s="101"/>
    </row>
    <row r="41" spans="1:9" s="140" customFormat="1" ht="16.5" customHeight="1">
      <c r="A41" s="98" t="s">
        <v>326</v>
      </c>
      <c r="B41" s="141">
        <v>13</v>
      </c>
      <c r="C41" s="99"/>
      <c r="D41" s="100">
        <v>13</v>
      </c>
      <c r="E41" s="100">
        <v>0</v>
      </c>
      <c r="F41" s="100">
        <v>13</v>
      </c>
      <c r="G41" s="100">
        <v>0</v>
      </c>
      <c r="H41" s="100">
        <v>13</v>
      </c>
      <c r="I41" s="101"/>
    </row>
    <row r="42" spans="1:9" s="140" customFormat="1" ht="16.5" customHeight="1">
      <c r="A42" s="98" t="s">
        <v>327</v>
      </c>
      <c r="B42" s="141">
        <v>200</v>
      </c>
      <c r="C42" s="99"/>
      <c r="D42" s="100">
        <v>200</v>
      </c>
      <c r="E42" s="100">
        <v>100</v>
      </c>
      <c r="F42" s="100">
        <v>100</v>
      </c>
      <c r="G42" s="100">
        <v>0</v>
      </c>
      <c r="H42" s="100">
        <v>100</v>
      </c>
      <c r="I42" s="101"/>
    </row>
    <row r="43" spans="1:9" s="140" customFormat="1" ht="16.5" customHeight="1">
      <c r="A43" s="98" t="s">
        <v>328</v>
      </c>
      <c r="B43" s="141">
        <v>10</v>
      </c>
      <c r="C43" s="99"/>
      <c r="D43" s="100">
        <v>10</v>
      </c>
      <c r="E43" s="100"/>
      <c r="F43" s="100">
        <v>10</v>
      </c>
      <c r="G43" s="100"/>
      <c r="H43" s="100">
        <v>10</v>
      </c>
      <c r="I43" s="101"/>
    </row>
    <row r="44" spans="1:9" s="140" customFormat="1" ht="16.5" customHeight="1">
      <c r="A44" s="98" t="s">
        <v>329</v>
      </c>
      <c r="B44" s="141">
        <v>6</v>
      </c>
      <c r="C44" s="99"/>
      <c r="D44" s="100">
        <v>6</v>
      </c>
      <c r="E44" s="100">
        <v>6</v>
      </c>
      <c r="F44" s="100"/>
      <c r="G44" s="100"/>
      <c r="H44" s="100">
        <v>0</v>
      </c>
      <c r="I44" s="101"/>
    </row>
    <row r="45" spans="1:9" s="140" customFormat="1" ht="16.5" customHeight="1">
      <c r="A45" s="98" t="s">
        <v>330</v>
      </c>
      <c r="B45" s="141">
        <v>50</v>
      </c>
      <c r="C45" s="99"/>
      <c r="D45" s="100">
        <v>50</v>
      </c>
      <c r="E45" s="100"/>
      <c r="F45" s="100">
        <v>50</v>
      </c>
      <c r="G45" s="100"/>
      <c r="H45" s="100">
        <v>50</v>
      </c>
      <c r="I45" s="101"/>
    </row>
    <row r="46" spans="1:9" s="140" customFormat="1" ht="16.5" customHeight="1">
      <c r="A46" s="98" t="s">
        <v>331</v>
      </c>
      <c r="B46" s="141">
        <v>1</v>
      </c>
      <c r="C46" s="99"/>
      <c r="D46" s="100">
        <v>1</v>
      </c>
      <c r="E46" s="100"/>
      <c r="F46" s="100">
        <v>1</v>
      </c>
      <c r="G46" s="100"/>
      <c r="H46" s="100">
        <v>1</v>
      </c>
      <c r="I46" s="101"/>
    </row>
    <row r="47" spans="1:9" s="140" customFormat="1" ht="16.5" customHeight="1">
      <c r="A47" s="98" t="s">
        <v>332</v>
      </c>
      <c r="B47" s="141">
        <v>68</v>
      </c>
      <c r="C47" s="99"/>
      <c r="D47" s="100">
        <v>68</v>
      </c>
      <c r="E47" s="100"/>
      <c r="F47" s="100">
        <v>68</v>
      </c>
      <c r="G47" s="100"/>
      <c r="H47" s="100">
        <v>68</v>
      </c>
      <c r="I47" s="101"/>
    </row>
    <row r="48" spans="1:9" s="140" customFormat="1" ht="16.5" customHeight="1">
      <c r="A48" s="98" t="s">
        <v>333</v>
      </c>
      <c r="B48" s="141">
        <v>2</v>
      </c>
      <c r="C48" s="99"/>
      <c r="D48" s="100">
        <v>2</v>
      </c>
      <c r="E48" s="100"/>
      <c r="F48" s="100">
        <v>2</v>
      </c>
      <c r="G48" s="100"/>
      <c r="H48" s="100">
        <v>2</v>
      </c>
      <c r="I48" s="101"/>
    </row>
    <row r="49" spans="1:9" s="140" customFormat="1" ht="16.5" customHeight="1">
      <c r="A49" s="98" t="s">
        <v>334</v>
      </c>
      <c r="B49" s="141">
        <v>30</v>
      </c>
      <c r="C49" s="99"/>
      <c r="D49" s="100">
        <v>30</v>
      </c>
      <c r="E49" s="100">
        <v>5</v>
      </c>
      <c r="F49" s="100">
        <v>25</v>
      </c>
      <c r="G49" s="100"/>
      <c r="H49" s="100">
        <v>25</v>
      </c>
      <c r="I49" s="101"/>
    </row>
    <row r="50" spans="1:9" s="140" customFormat="1" ht="16.5" customHeight="1">
      <c r="A50" s="142" t="s">
        <v>335</v>
      </c>
      <c r="B50" s="100">
        <v>181</v>
      </c>
      <c r="C50" s="100">
        <v>0</v>
      </c>
      <c r="D50" s="100">
        <v>181</v>
      </c>
      <c r="E50" s="100">
        <v>0</v>
      </c>
      <c r="F50" s="100">
        <v>181</v>
      </c>
      <c r="G50" s="100">
        <v>0</v>
      </c>
      <c r="H50" s="100">
        <v>181</v>
      </c>
      <c r="I50" s="101"/>
    </row>
    <row r="51" spans="1:9" s="140" customFormat="1" ht="16.5" customHeight="1">
      <c r="A51" s="142" t="s">
        <v>336</v>
      </c>
      <c r="B51" s="141">
        <v>8</v>
      </c>
      <c r="C51" s="99"/>
      <c r="D51" s="100">
        <v>8</v>
      </c>
      <c r="E51" s="99"/>
      <c r="F51" s="99">
        <v>8</v>
      </c>
      <c r="G51" s="100"/>
      <c r="H51" s="100">
        <v>8</v>
      </c>
      <c r="I51" s="101"/>
    </row>
    <row r="52" spans="1:9" s="140" customFormat="1" ht="16.5" customHeight="1">
      <c r="A52" s="142" t="s">
        <v>337</v>
      </c>
      <c r="B52" s="141">
        <v>3</v>
      </c>
      <c r="C52" s="99"/>
      <c r="D52" s="100">
        <v>3</v>
      </c>
      <c r="E52" s="99"/>
      <c r="F52" s="99">
        <v>3</v>
      </c>
      <c r="G52" s="100"/>
      <c r="H52" s="100">
        <v>3</v>
      </c>
      <c r="I52" s="101"/>
    </row>
    <row r="53" spans="1:9" s="140" customFormat="1" ht="16.5" customHeight="1">
      <c r="A53" s="142" t="s">
        <v>338</v>
      </c>
      <c r="B53" s="141">
        <v>90</v>
      </c>
      <c r="C53" s="99"/>
      <c r="D53" s="100">
        <v>90</v>
      </c>
      <c r="E53" s="99">
        <v>0</v>
      </c>
      <c r="F53" s="99">
        <v>90</v>
      </c>
      <c r="G53" s="99">
        <v>0</v>
      </c>
      <c r="H53" s="100">
        <v>90</v>
      </c>
      <c r="I53" s="142" t="s">
        <v>339</v>
      </c>
    </row>
    <row r="54" spans="1:9" s="140" customFormat="1" ht="16.5" customHeight="1">
      <c r="A54" s="142" t="s">
        <v>340</v>
      </c>
      <c r="B54" s="141">
        <v>20</v>
      </c>
      <c r="C54" s="99"/>
      <c r="D54" s="100">
        <v>20</v>
      </c>
      <c r="E54" s="99"/>
      <c r="F54" s="99">
        <v>20</v>
      </c>
      <c r="G54" s="100"/>
      <c r="H54" s="100">
        <v>20</v>
      </c>
      <c r="I54" s="101"/>
    </row>
    <row r="55" spans="1:9" s="140" customFormat="1" ht="16.5" customHeight="1">
      <c r="A55" s="142" t="s">
        <v>341</v>
      </c>
      <c r="B55" s="141">
        <v>70</v>
      </c>
      <c r="C55" s="99"/>
      <c r="D55" s="100">
        <v>70</v>
      </c>
      <c r="E55" s="100"/>
      <c r="F55" s="99">
        <v>70</v>
      </c>
      <c r="G55" s="100"/>
      <c r="H55" s="100">
        <v>70</v>
      </c>
      <c r="I55" s="101"/>
    </row>
    <row r="56" spans="1:9" s="140" customFormat="1" ht="16.5" customHeight="1">
      <c r="A56" s="98" t="s">
        <v>342</v>
      </c>
      <c r="B56" s="141">
        <v>80</v>
      </c>
      <c r="C56" s="99"/>
      <c r="D56" s="100">
        <v>80</v>
      </c>
      <c r="E56" s="100">
        <v>0</v>
      </c>
      <c r="F56" s="100">
        <v>80</v>
      </c>
      <c r="G56" s="100">
        <v>0</v>
      </c>
      <c r="H56" s="100">
        <v>80</v>
      </c>
      <c r="I56" s="101"/>
    </row>
    <row r="57" spans="1:9" s="140" customFormat="1" ht="16.5" customHeight="1">
      <c r="A57" s="144" t="s">
        <v>343</v>
      </c>
      <c r="B57" s="141">
        <v>13</v>
      </c>
      <c r="C57" s="99"/>
      <c r="D57" s="100">
        <v>13</v>
      </c>
      <c r="E57" s="100"/>
      <c r="F57" s="145">
        <v>13</v>
      </c>
      <c r="G57" s="100"/>
      <c r="H57" s="100">
        <v>13</v>
      </c>
      <c r="I57" s="101"/>
    </row>
    <row r="58" spans="1:9" s="140" customFormat="1" ht="16.5" customHeight="1">
      <c r="A58" s="144" t="s">
        <v>344</v>
      </c>
      <c r="B58" s="141">
        <v>15</v>
      </c>
      <c r="C58" s="99"/>
      <c r="D58" s="100">
        <v>15</v>
      </c>
      <c r="E58" s="100"/>
      <c r="F58" s="145">
        <v>15</v>
      </c>
      <c r="G58" s="100"/>
      <c r="H58" s="100">
        <v>15</v>
      </c>
      <c r="I58" s="101"/>
    </row>
    <row r="59" spans="1:9" s="140" customFormat="1" ht="16.5" customHeight="1">
      <c r="A59" s="142" t="s">
        <v>345</v>
      </c>
      <c r="B59" s="141">
        <v>3</v>
      </c>
      <c r="C59" s="99"/>
      <c r="D59" s="100">
        <v>3</v>
      </c>
      <c r="E59" s="100"/>
      <c r="F59" s="99">
        <v>3</v>
      </c>
      <c r="G59" s="100"/>
      <c r="H59" s="100">
        <v>3</v>
      </c>
      <c r="I59" s="101"/>
    </row>
    <row r="60" spans="1:9" s="140" customFormat="1" ht="16.5" customHeight="1">
      <c r="A60" s="142" t="s">
        <v>346</v>
      </c>
      <c r="B60" s="141">
        <v>12</v>
      </c>
      <c r="C60" s="99"/>
      <c r="D60" s="100">
        <v>12</v>
      </c>
      <c r="E60" s="100"/>
      <c r="F60" s="99">
        <v>12</v>
      </c>
      <c r="G60" s="100"/>
      <c r="H60" s="100">
        <v>12</v>
      </c>
      <c r="I60" s="101"/>
    </row>
    <row r="61" spans="1:9" s="140" customFormat="1" ht="16.5" customHeight="1">
      <c r="A61" s="142" t="s">
        <v>347</v>
      </c>
      <c r="B61" s="141">
        <v>37</v>
      </c>
      <c r="C61" s="99"/>
      <c r="D61" s="100">
        <v>37</v>
      </c>
      <c r="E61" s="100"/>
      <c r="F61" s="99">
        <v>37</v>
      </c>
      <c r="G61" s="100"/>
      <c r="H61" s="100">
        <v>37</v>
      </c>
      <c r="I61" s="101"/>
    </row>
    <row r="62" spans="1:9" s="140" customFormat="1" ht="16.5" customHeight="1">
      <c r="A62" s="142" t="s">
        <v>348</v>
      </c>
      <c r="B62" s="100">
        <v>13.5</v>
      </c>
      <c r="C62" s="100">
        <v>0</v>
      </c>
      <c r="D62" s="100">
        <v>13.5</v>
      </c>
      <c r="E62" s="100">
        <v>3</v>
      </c>
      <c r="F62" s="100">
        <v>10.5</v>
      </c>
      <c r="G62" s="100">
        <v>0</v>
      </c>
      <c r="H62" s="100">
        <v>10.5</v>
      </c>
      <c r="I62" s="101"/>
    </row>
    <row r="63" spans="1:9" s="140" customFormat="1" ht="16.5" customHeight="1">
      <c r="A63" s="142" t="s">
        <v>349</v>
      </c>
      <c r="B63" s="141">
        <v>5</v>
      </c>
      <c r="C63" s="99"/>
      <c r="D63" s="100">
        <v>5</v>
      </c>
      <c r="E63" s="100"/>
      <c r="F63" s="100">
        <v>5</v>
      </c>
      <c r="G63" s="100"/>
      <c r="H63" s="100">
        <v>5</v>
      </c>
      <c r="I63" s="101"/>
    </row>
    <row r="64" spans="1:9" s="140" customFormat="1" ht="16.5" customHeight="1">
      <c r="A64" s="142" t="s">
        <v>350</v>
      </c>
      <c r="B64" s="141">
        <v>6</v>
      </c>
      <c r="C64" s="99"/>
      <c r="D64" s="100">
        <v>6</v>
      </c>
      <c r="E64" s="100">
        <v>3</v>
      </c>
      <c r="F64" s="100">
        <v>3</v>
      </c>
      <c r="G64" s="100"/>
      <c r="H64" s="100">
        <v>3</v>
      </c>
      <c r="I64" s="101"/>
    </row>
    <row r="65" spans="1:9" s="140" customFormat="1" ht="16.5" customHeight="1">
      <c r="A65" s="142" t="s">
        <v>351</v>
      </c>
      <c r="B65" s="141">
        <v>1</v>
      </c>
      <c r="C65" s="99"/>
      <c r="D65" s="100">
        <v>1</v>
      </c>
      <c r="E65" s="100"/>
      <c r="F65" s="100">
        <v>1</v>
      </c>
      <c r="G65" s="100"/>
      <c r="H65" s="100">
        <v>1</v>
      </c>
      <c r="I65" s="101"/>
    </row>
    <row r="66" spans="1:9" s="140" customFormat="1" ht="16.5" customHeight="1">
      <c r="A66" s="142" t="s">
        <v>352</v>
      </c>
      <c r="B66" s="141">
        <v>1.5</v>
      </c>
      <c r="C66" s="99"/>
      <c r="D66" s="100">
        <v>1.5</v>
      </c>
      <c r="E66" s="100"/>
      <c r="F66" s="100">
        <v>1.5</v>
      </c>
      <c r="G66" s="100"/>
      <c r="H66" s="100">
        <v>1.5</v>
      </c>
      <c r="I66" s="101"/>
    </row>
    <row r="67" spans="1:9" s="139" customFormat="1" ht="16.5" customHeight="1">
      <c r="A67" s="137" t="s">
        <v>76</v>
      </c>
      <c r="B67" s="146">
        <v>11265.5</v>
      </c>
      <c r="C67" s="146">
        <v>3643</v>
      </c>
      <c r="D67" s="138">
        <v>4995.5</v>
      </c>
      <c r="E67" s="146">
        <v>2400</v>
      </c>
      <c r="F67" s="146">
        <v>2595.5</v>
      </c>
      <c r="G67" s="146">
        <v>0</v>
      </c>
      <c r="H67" s="138">
        <v>2595.5</v>
      </c>
      <c r="I67" s="132"/>
    </row>
    <row r="68" spans="1:9" s="140" customFormat="1" ht="16.5" customHeight="1">
      <c r="A68" s="98" t="s">
        <v>353</v>
      </c>
      <c r="B68" s="100">
        <v>11261.5</v>
      </c>
      <c r="C68" s="100">
        <v>3643</v>
      </c>
      <c r="D68" s="100">
        <v>4991.5</v>
      </c>
      <c r="E68" s="100">
        <v>2400</v>
      </c>
      <c r="F68" s="100">
        <v>2591.5</v>
      </c>
      <c r="G68" s="100">
        <v>0</v>
      </c>
      <c r="H68" s="100">
        <v>2591.5</v>
      </c>
      <c r="I68" s="101"/>
    </row>
    <row r="69" spans="1:9" s="140" customFormat="1" ht="16.5" customHeight="1">
      <c r="A69" s="147" t="s">
        <v>354</v>
      </c>
      <c r="B69" s="141">
        <v>10170</v>
      </c>
      <c r="C69" s="99">
        <v>3245</v>
      </c>
      <c r="D69" s="100">
        <v>4500</v>
      </c>
      <c r="E69" s="100">
        <v>2300</v>
      </c>
      <c r="F69" s="100">
        <v>2200</v>
      </c>
      <c r="G69" s="100"/>
      <c r="H69" s="100">
        <v>2200</v>
      </c>
      <c r="I69" s="101"/>
    </row>
    <row r="70" spans="1:9" s="140" customFormat="1" ht="16.5" customHeight="1">
      <c r="A70" s="147" t="s">
        <v>355</v>
      </c>
      <c r="B70" s="141">
        <v>1000</v>
      </c>
      <c r="C70" s="99">
        <v>398</v>
      </c>
      <c r="D70" s="100">
        <v>400</v>
      </c>
      <c r="E70" s="100">
        <v>100</v>
      </c>
      <c r="F70" s="100">
        <v>300</v>
      </c>
      <c r="G70" s="100"/>
      <c r="H70" s="100">
        <v>300</v>
      </c>
      <c r="I70" s="101"/>
    </row>
    <row r="71" spans="1:9" s="140" customFormat="1" ht="16.5" customHeight="1">
      <c r="A71" s="143" t="s">
        <v>356</v>
      </c>
      <c r="B71" s="141">
        <v>59.5</v>
      </c>
      <c r="C71" s="99"/>
      <c r="D71" s="100">
        <v>59.5</v>
      </c>
      <c r="E71" s="100">
        <v>0</v>
      </c>
      <c r="F71" s="100">
        <v>59.5</v>
      </c>
      <c r="G71" s="100">
        <v>0</v>
      </c>
      <c r="H71" s="100">
        <v>59.5</v>
      </c>
      <c r="I71" s="101"/>
    </row>
    <row r="72" spans="1:9" s="140" customFormat="1" ht="16.5" customHeight="1">
      <c r="A72" s="143" t="s">
        <v>357</v>
      </c>
      <c r="B72" s="141">
        <v>10.4</v>
      </c>
      <c r="C72" s="99"/>
      <c r="D72" s="100">
        <v>10.4</v>
      </c>
      <c r="E72" s="100"/>
      <c r="F72" s="100">
        <v>10.4</v>
      </c>
      <c r="G72" s="100"/>
      <c r="H72" s="100">
        <v>10.4</v>
      </c>
      <c r="I72" s="101"/>
    </row>
    <row r="73" spans="1:9" s="140" customFormat="1" ht="16.5" customHeight="1">
      <c r="A73" s="143" t="s">
        <v>358</v>
      </c>
      <c r="B73" s="141">
        <v>18.4</v>
      </c>
      <c r="C73" s="99"/>
      <c r="D73" s="100">
        <v>18.4</v>
      </c>
      <c r="E73" s="100"/>
      <c r="F73" s="100">
        <v>18.4</v>
      </c>
      <c r="G73" s="100"/>
      <c r="H73" s="100">
        <v>18.4</v>
      </c>
      <c r="I73" s="101"/>
    </row>
    <row r="74" spans="1:9" s="140" customFormat="1" ht="16.5" customHeight="1">
      <c r="A74" s="143" t="s">
        <v>359</v>
      </c>
      <c r="B74" s="141">
        <v>30.7</v>
      </c>
      <c r="C74" s="99"/>
      <c r="D74" s="100">
        <v>30.7</v>
      </c>
      <c r="E74" s="100"/>
      <c r="F74" s="100">
        <v>30.7</v>
      </c>
      <c r="G74" s="100"/>
      <c r="H74" s="100">
        <v>30.7</v>
      </c>
      <c r="I74" s="101"/>
    </row>
    <row r="75" spans="1:9" s="140" customFormat="1" ht="16.5" customHeight="1">
      <c r="A75" s="134" t="s">
        <v>360</v>
      </c>
      <c r="B75" s="141">
        <v>32</v>
      </c>
      <c r="C75" s="99"/>
      <c r="D75" s="100">
        <v>32</v>
      </c>
      <c r="E75" s="100"/>
      <c r="F75" s="100">
        <v>32</v>
      </c>
      <c r="G75" s="100"/>
      <c r="H75" s="100">
        <v>32</v>
      </c>
      <c r="I75" s="101"/>
    </row>
    <row r="76" spans="1:9" s="140" customFormat="1" ht="16.5" customHeight="1">
      <c r="A76" s="98" t="s">
        <v>361</v>
      </c>
      <c r="B76" s="100">
        <v>4</v>
      </c>
      <c r="C76" s="100">
        <v>0</v>
      </c>
      <c r="D76" s="100">
        <v>4</v>
      </c>
      <c r="E76" s="100">
        <v>0</v>
      </c>
      <c r="F76" s="100">
        <v>4</v>
      </c>
      <c r="G76" s="100">
        <v>0</v>
      </c>
      <c r="H76" s="100">
        <v>4</v>
      </c>
      <c r="I76" s="101"/>
    </row>
    <row r="77" spans="1:9" s="140" customFormat="1" ht="16.5" customHeight="1">
      <c r="A77" s="134" t="s">
        <v>362</v>
      </c>
      <c r="B77" s="141">
        <v>4</v>
      </c>
      <c r="C77" s="99"/>
      <c r="D77" s="100">
        <v>4</v>
      </c>
      <c r="E77" s="100"/>
      <c r="F77" s="100">
        <v>4</v>
      </c>
      <c r="G77" s="100"/>
      <c r="H77" s="100">
        <v>4</v>
      </c>
      <c r="I77" s="101"/>
    </row>
    <row r="78" spans="1:9" s="139" customFormat="1" ht="16.5" customHeight="1">
      <c r="A78" s="137" t="s">
        <v>77</v>
      </c>
      <c r="B78" s="146">
        <v>1</v>
      </c>
      <c r="C78" s="146">
        <v>0</v>
      </c>
      <c r="D78" s="138">
        <v>1</v>
      </c>
      <c r="E78" s="146">
        <v>0</v>
      </c>
      <c r="F78" s="146">
        <v>1</v>
      </c>
      <c r="G78" s="146">
        <v>0</v>
      </c>
      <c r="H78" s="100">
        <v>1</v>
      </c>
      <c r="I78" s="132"/>
    </row>
    <row r="79" spans="1:9" s="140" customFormat="1" ht="16.5" customHeight="1">
      <c r="A79" s="98" t="s">
        <v>363</v>
      </c>
      <c r="B79" s="100">
        <v>1</v>
      </c>
      <c r="C79" s="100">
        <v>0</v>
      </c>
      <c r="D79" s="100">
        <v>1</v>
      </c>
      <c r="E79" s="100">
        <v>0</v>
      </c>
      <c r="F79" s="100">
        <v>1</v>
      </c>
      <c r="G79" s="100">
        <v>0</v>
      </c>
      <c r="H79" s="100">
        <v>1</v>
      </c>
      <c r="I79" s="101"/>
    </row>
    <row r="80" spans="1:9" s="140" customFormat="1" ht="16.5" customHeight="1">
      <c r="A80" s="98" t="s">
        <v>364</v>
      </c>
      <c r="B80" s="141">
        <v>1</v>
      </c>
      <c r="C80" s="99"/>
      <c r="D80" s="100">
        <v>1</v>
      </c>
      <c r="E80" s="100"/>
      <c r="F80" s="100">
        <v>1</v>
      </c>
      <c r="G80" s="100"/>
      <c r="H80" s="100">
        <v>1</v>
      </c>
      <c r="I80" s="101"/>
    </row>
    <row r="81" spans="1:9" s="139" customFormat="1" ht="16.5" customHeight="1">
      <c r="A81" s="137" t="s">
        <v>78</v>
      </c>
      <c r="B81" s="138">
        <v>97.5</v>
      </c>
      <c r="C81" s="138">
        <v>0</v>
      </c>
      <c r="D81" s="138">
        <v>97.5</v>
      </c>
      <c r="E81" s="138">
        <v>50</v>
      </c>
      <c r="F81" s="138">
        <v>47.5</v>
      </c>
      <c r="G81" s="138">
        <v>0</v>
      </c>
      <c r="H81" s="138">
        <v>47.5</v>
      </c>
      <c r="I81" s="132"/>
    </row>
    <row r="82" spans="1:9" s="140" customFormat="1" ht="16.5" customHeight="1">
      <c r="A82" s="98" t="s">
        <v>365</v>
      </c>
      <c r="B82" s="100">
        <v>32.5</v>
      </c>
      <c r="C82" s="100">
        <v>0</v>
      </c>
      <c r="D82" s="100">
        <v>32.5</v>
      </c>
      <c r="E82" s="100">
        <v>0</v>
      </c>
      <c r="F82" s="100">
        <v>32.5</v>
      </c>
      <c r="G82" s="100">
        <v>0</v>
      </c>
      <c r="H82" s="100">
        <v>32.5</v>
      </c>
      <c r="I82" s="101"/>
    </row>
    <row r="83" spans="1:9" s="140" customFormat="1" ht="16.5" customHeight="1">
      <c r="A83" s="134" t="s">
        <v>366</v>
      </c>
      <c r="B83" s="141">
        <v>15</v>
      </c>
      <c r="C83" s="99"/>
      <c r="D83" s="100">
        <v>15</v>
      </c>
      <c r="E83" s="141">
        <v>0</v>
      </c>
      <c r="F83" s="141">
        <v>15</v>
      </c>
      <c r="G83" s="141">
        <v>0</v>
      </c>
      <c r="H83" s="100">
        <v>15</v>
      </c>
      <c r="I83" s="101"/>
    </row>
    <row r="84" spans="1:9" s="140" customFormat="1" ht="16.5" customHeight="1">
      <c r="A84" s="134" t="s">
        <v>367</v>
      </c>
      <c r="B84" s="141">
        <v>1.5</v>
      </c>
      <c r="C84" s="99"/>
      <c r="D84" s="100">
        <v>1.5</v>
      </c>
      <c r="E84" s="141">
        <v>0</v>
      </c>
      <c r="F84" s="141">
        <v>1.5</v>
      </c>
      <c r="G84" s="141">
        <v>0</v>
      </c>
      <c r="H84" s="100">
        <v>1.5</v>
      </c>
      <c r="I84" s="101"/>
    </row>
    <row r="85" spans="1:9" s="140" customFormat="1" ht="16.5" customHeight="1">
      <c r="A85" s="134" t="s">
        <v>368</v>
      </c>
      <c r="B85" s="141">
        <v>16</v>
      </c>
      <c r="C85" s="99"/>
      <c r="D85" s="100">
        <v>16</v>
      </c>
      <c r="E85" s="141">
        <v>0</v>
      </c>
      <c r="F85" s="141">
        <v>16</v>
      </c>
      <c r="G85" s="141">
        <v>0</v>
      </c>
      <c r="H85" s="100">
        <v>16</v>
      </c>
      <c r="I85" s="101"/>
    </row>
    <row r="86" spans="1:9" s="140" customFormat="1" ht="16.5" customHeight="1">
      <c r="A86" s="98" t="s">
        <v>369</v>
      </c>
      <c r="B86" s="100">
        <v>65</v>
      </c>
      <c r="C86" s="100">
        <v>0</v>
      </c>
      <c r="D86" s="100">
        <v>65</v>
      </c>
      <c r="E86" s="100">
        <v>50</v>
      </c>
      <c r="F86" s="100">
        <v>15</v>
      </c>
      <c r="G86" s="100">
        <v>0</v>
      </c>
      <c r="H86" s="100">
        <v>15</v>
      </c>
      <c r="I86" s="101"/>
    </row>
    <row r="87" spans="1:9" s="140" customFormat="1" ht="16.5" customHeight="1">
      <c r="A87" s="134" t="s">
        <v>370</v>
      </c>
      <c r="B87" s="141">
        <v>6</v>
      </c>
      <c r="C87" s="99"/>
      <c r="D87" s="100">
        <v>6</v>
      </c>
      <c r="E87" s="99">
        <v>0</v>
      </c>
      <c r="F87" s="99">
        <v>6</v>
      </c>
      <c r="G87" s="99">
        <v>0</v>
      </c>
      <c r="H87" s="100">
        <v>6</v>
      </c>
      <c r="I87" s="101"/>
    </row>
    <row r="88" spans="1:9" s="140" customFormat="1" ht="16.5" customHeight="1">
      <c r="A88" s="134" t="s">
        <v>371</v>
      </c>
      <c r="B88" s="141">
        <v>10</v>
      </c>
      <c r="C88" s="99"/>
      <c r="D88" s="100">
        <v>10</v>
      </c>
      <c r="E88" s="100">
        <v>10</v>
      </c>
      <c r="F88" s="99"/>
      <c r="G88" s="100"/>
      <c r="H88" s="100">
        <v>0</v>
      </c>
      <c r="I88" s="101"/>
    </row>
    <row r="89" spans="1:9" s="140" customFormat="1" ht="16.5" customHeight="1">
      <c r="A89" s="134" t="s">
        <v>372</v>
      </c>
      <c r="B89" s="141">
        <v>3</v>
      </c>
      <c r="C89" s="99"/>
      <c r="D89" s="100">
        <v>3</v>
      </c>
      <c r="E89" s="99">
        <v>0</v>
      </c>
      <c r="F89" s="99">
        <v>3</v>
      </c>
      <c r="G89" s="99">
        <v>0</v>
      </c>
      <c r="H89" s="100">
        <v>3</v>
      </c>
      <c r="I89" s="101"/>
    </row>
    <row r="90" spans="1:9" s="140" customFormat="1" ht="17.25" customHeight="1">
      <c r="A90" s="143" t="s">
        <v>373</v>
      </c>
      <c r="B90" s="141">
        <v>46</v>
      </c>
      <c r="C90" s="99"/>
      <c r="D90" s="100">
        <v>46</v>
      </c>
      <c r="E90" s="100">
        <v>40</v>
      </c>
      <c r="F90" s="148">
        <v>6</v>
      </c>
      <c r="G90" s="100"/>
      <c r="H90" s="100">
        <v>6</v>
      </c>
      <c r="I90" s="142" t="s">
        <v>339</v>
      </c>
    </row>
    <row r="91" spans="1:9" s="139" customFormat="1" ht="16.5" customHeight="1">
      <c r="A91" s="137" t="s">
        <v>79</v>
      </c>
      <c r="B91" s="138">
        <v>2341.3</v>
      </c>
      <c r="C91" s="138">
        <v>0</v>
      </c>
      <c r="D91" s="138">
        <v>2341.3</v>
      </c>
      <c r="E91" s="138">
        <v>0</v>
      </c>
      <c r="F91" s="138">
        <v>190</v>
      </c>
      <c r="G91" s="138">
        <v>2151.3</v>
      </c>
      <c r="H91" s="138">
        <v>2341.3</v>
      </c>
      <c r="I91" s="132"/>
    </row>
    <row r="92" spans="1:9" s="140" customFormat="1" ht="16.5" customHeight="1">
      <c r="A92" s="98" t="s">
        <v>374</v>
      </c>
      <c r="B92" s="100">
        <v>2341.3</v>
      </c>
      <c r="C92" s="100">
        <v>0</v>
      </c>
      <c r="D92" s="100">
        <v>2341.3</v>
      </c>
      <c r="E92" s="100">
        <v>0</v>
      </c>
      <c r="F92" s="100">
        <v>190</v>
      </c>
      <c r="G92" s="100">
        <v>2151.3</v>
      </c>
      <c r="H92" s="100">
        <v>2341.3</v>
      </c>
      <c r="I92" s="101"/>
    </row>
    <row r="93" spans="1:9" s="140" customFormat="1" ht="16.5" customHeight="1">
      <c r="A93" s="98" t="s">
        <v>375</v>
      </c>
      <c r="B93" s="141">
        <v>540.7</v>
      </c>
      <c r="C93" s="99"/>
      <c r="D93" s="100">
        <v>540.7</v>
      </c>
      <c r="E93" s="100"/>
      <c r="F93" s="100">
        <v>57</v>
      </c>
      <c r="G93" s="100">
        <v>483.7</v>
      </c>
      <c r="H93" s="100">
        <v>540.7</v>
      </c>
      <c r="I93" s="101"/>
    </row>
    <row r="94" spans="1:9" s="140" customFormat="1" ht="16.5" customHeight="1">
      <c r="A94" s="98" t="s">
        <v>376</v>
      </c>
      <c r="B94" s="141">
        <v>100</v>
      </c>
      <c r="C94" s="99"/>
      <c r="D94" s="100">
        <v>100</v>
      </c>
      <c r="E94" s="100"/>
      <c r="F94" s="100"/>
      <c r="G94" s="100">
        <v>100</v>
      </c>
      <c r="H94" s="100">
        <v>100</v>
      </c>
      <c r="I94" s="101"/>
    </row>
    <row r="95" spans="1:9" s="140" customFormat="1" ht="16.5" customHeight="1">
      <c r="A95" s="98" t="s">
        <v>377</v>
      </c>
      <c r="B95" s="99">
        <v>160.6</v>
      </c>
      <c r="C95" s="99"/>
      <c r="D95" s="100">
        <v>160.6</v>
      </c>
      <c r="E95" s="100"/>
      <c r="F95" s="100"/>
      <c r="G95" s="100">
        <v>160.6</v>
      </c>
      <c r="H95" s="100">
        <v>160.6</v>
      </c>
      <c r="I95" s="101"/>
    </row>
    <row r="96" spans="1:9" s="149" customFormat="1" ht="16.5" customHeight="1">
      <c r="A96" s="98" t="s">
        <v>378</v>
      </c>
      <c r="B96" s="141">
        <v>542</v>
      </c>
      <c r="C96" s="99"/>
      <c r="D96" s="100">
        <v>542</v>
      </c>
      <c r="E96" s="100"/>
      <c r="F96" s="100"/>
      <c r="G96" s="100">
        <v>542</v>
      </c>
      <c r="H96" s="100">
        <v>542</v>
      </c>
      <c r="I96" s="101"/>
    </row>
    <row r="97" spans="1:9" s="149" customFormat="1" ht="16.5" customHeight="1">
      <c r="A97" s="98" t="s">
        <v>379</v>
      </c>
      <c r="B97" s="141">
        <v>20</v>
      </c>
      <c r="C97" s="99"/>
      <c r="D97" s="100">
        <v>20</v>
      </c>
      <c r="E97" s="100"/>
      <c r="F97" s="100"/>
      <c r="G97" s="100">
        <v>20</v>
      </c>
      <c r="H97" s="100">
        <v>20</v>
      </c>
      <c r="I97" s="101"/>
    </row>
    <row r="98" spans="1:9" s="149" customFormat="1" ht="16.5" customHeight="1">
      <c r="A98" s="98" t="s">
        <v>380</v>
      </c>
      <c r="B98" s="141">
        <v>780</v>
      </c>
      <c r="C98" s="99"/>
      <c r="D98" s="100">
        <v>780</v>
      </c>
      <c r="E98" s="100"/>
      <c r="F98" s="100">
        <v>126</v>
      </c>
      <c r="G98" s="100">
        <v>654</v>
      </c>
      <c r="H98" s="100">
        <v>780</v>
      </c>
      <c r="I98" s="101"/>
    </row>
    <row r="99" spans="1:9" s="149" customFormat="1" ht="16.5" customHeight="1">
      <c r="A99" s="98" t="s">
        <v>381</v>
      </c>
      <c r="B99" s="141">
        <v>119</v>
      </c>
      <c r="C99" s="99"/>
      <c r="D99" s="100">
        <v>119</v>
      </c>
      <c r="E99" s="100"/>
      <c r="F99" s="100"/>
      <c r="G99" s="100">
        <v>119</v>
      </c>
      <c r="H99" s="100">
        <v>119</v>
      </c>
      <c r="I99" s="101"/>
    </row>
    <row r="100" spans="1:9" s="149" customFormat="1" ht="16.5" customHeight="1">
      <c r="A100" s="98" t="s">
        <v>382</v>
      </c>
      <c r="B100" s="141">
        <v>72</v>
      </c>
      <c r="C100" s="99"/>
      <c r="D100" s="100">
        <v>72</v>
      </c>
      <c r="E100" s="100"/>
      <c r="F100" s="100"/>
      <c r="G100" s="100">
        <v>72</v>
      </c>
      <c r="H100" s="100">
        <v>72</v>
      </c>
      <c r="I100" s="101"/>
    </row>
    <row r="101" spans="1:9" s="149" customFormat="1" ht="16.5" customHeight="1">
      <c r="A101" s="98" t="s">
        <v>383</v>
      </c>
      <c r="B101" s="141">
        <v>7</v>
      </c>
      <c r="C101" s="99"/>
      <c r="D101" s="100">
        <v>7</v>
      </c>
      <c r="E101" s="99">
        <v>0</v>
      </c>
      <c r="F101" s="99">
        <v>7</v>
      </c>
      <c r="G101" s="99">
        <v>0</v>
      </c>
      <c r="H101" s="100">
        <v>7</v>
      </c>
      <c r="I101" s="101"/>
    </row>
    <row r="102" spans="1:9" s="149" customFormat="1" ht="16.5" customHeight="1">
      <c r="A102" s="98" t="s">
        <v>384</v>
      </c>
      <c r="B102" s="141">
        <v>2</v>
      </c>
      <c r="C102" s="99"/>
      <c r="D102" s="100">
        <v>2</v>
      </c>
      <c r="E102" s="100"/>
      <c r="F102" s="99">
        <v>2</v>
      </c>
      <c r="G102" s="100"/>
      <c r="H102" s="100">
        <v>2</v>
      </c>
      <c r="I102" s="101"/>
    </row>
    <row r="103" spans="1:9" s="149" customFormat="1" ht="16.5" customHeight="1">
      <c r="A103" s="98" t="s">
        <v>385</v>
      </c>
      <c r="B103" s="141">
        <v>3</v>
      </c>
      <c r="C103" s="99"/>
      <c r="D103" s="100">
        <v>3</v>
      </c>
      <c r="E103" s="100"/>
      <c r="F103" s="99">
        <v>3</v>
      </c>
      <c r="G103" s="100"/>
      <c r="H103" s="100">
        <v>3</v>
      </c>
      <c r="I103" s="101"/>
    </row>
    <row r="104" spans="1:9" s="149" customFormat="1" ht="16.5" customHeight="1">
      <c r="A104" s="98" t="s">
        <v>386</v>
      </c>
      <c r="B104" s="141">
        <v>2</v>
      </c>
      <c r="C104" s="99"/>
      <c r="D104" s="100">
        <v>2</v>
      </c>
      <c r="E104" s="100"/>
      <c r="F104" s="99">
        <v>2</v>
      </c>
      <c r="G104" s="100"/>
      <c r="H104" s="100">
        <v>2</v>
      </c>
      <c r="I104" s="101"/>
    </row>
    <row r="105" spans="1:9" s="139" customFormat="1" ht="16.5" customHeight="1">
      <c r="A105" s="137" t="s">
        <v>80</v>
      </c>
      <c r="B105" s="138">
        <v>952.2</v>
      </c>
      <c r="C105" s="138">
        <v>0</v>
      </c>
      <c r="D105" s="138">
        <v>952.2</v>
      </c>
      <c r="E105" s="138">
        <v>25.4</v>
      </c>
      <c r="F105" s="138">
        <v>926.8</v>
      </c>
      <c r="G105" s="138">
        <v>0</v>
      </c>
      <c r="H105" s="138">
        <v>926.8</v>
      </c>
      <c r="I105" s="132"/>
    </row>
    <row r="106" spans="1:9" s="140" customFormat="1" ht="16.5" customHeight="1">
      <c r="A106" s="98" t="s">
        <v>387</v>
      </c>
      <c r="B106" s="100">
        <v>56.2</v>
      </c>
      <c r="C106" s="100">
        <v>0</v>
      </c>
      <c r="D106" s="100">
        <v>56.2</v>
      </c>
      <c r="E106" s="100">
        <v>25.4</v>
      </c>
      <c r="F106" s="100">
        <v>30.8</v>
      </c>
      <c r="G106" s="100">
        <v>0</v>
      </c>
      <c r="H106" s="100">
        <v>30.8</v>
      </c>
      <c r="I106" s="101"/>
    </row>
    <row r="107" spans="1:9" s="140" customFormat="1" ht="16.5" customHeight="1">
      <c r="A107" s="134" t="s">
        <v>388</v>
      </c>
      <c r="B107" s="141">
        <v>0.2</v>
      </c>
      <c r="C107" s="99"/>
      <c r="D107" s="100">
        <v>0.2</v>
      </c>
      <c r="E107" s="141">
        <v>0</v>
      </c>
      <c r="F107" s="141">
        <v>0.2</v>
      </c>
      <c r="G107" s="141">
        <v>0</v>
      </c>
      <c r="H107" s="100">
        <v>0.2</v>
      </c>
      <c r="I107" s="101"/>
    </row>
    <row r="108" spans="1:9" s="140" customFormat="1" ht="16.5" customHeight="1">
      <c r="A108" s="134" t="s">
        <v>389</v>
      </c>
      <c r="B108" s="141">
        <v>1</v>
      </c>
      <c r="C108" s="99"/>
      <c r="D108" s="100">
        <v>1</v>
      </c>
      <c r="E108" s="141">
        <v>0</v>
      </c>
      <c r="F108" s="141">
        <v>1</v>
      </c>
      <c r="G108" s="141">
        <v>0</v>
      </c>
      <c r="H108" s="100">
        <v>1</v>
      </c>
      <c r="I108" s="101"/>
    </row>
    <row r="109" spans="1:9" s="140" customFormat="1" ht="16.5" customHeight="1">
      <c r="A109" s="134" t="s">
        <v>390</v>
      </c>
      <c r="B109" s="141">
        <v>40</v>
      </c>
      <c r="C109" s="99"/>
      <c r="D109" s="100">
        <v>40</v>
      </c>
      <c r="E109" s="99">
        <v>20</v>
      </c>
      <c r="F109" s="141">
        <v>20</v>
      </c>
      <c r="G109" s="100"/>
      <c r="H109" s="100">
        <v>20</v>
      </c>
      <c r="I109" s="101"/>
    </row>
    <row r="110" spans="1:9" s="140" customFormat="1" ht="16.5" customHeight="1">
      <c r="A110" s="134" t="s">
        <v>391</v>
      </c>
      <c r="B110" s="141">
        <v>1.2</v>
      </c>
      <c r="C110" s="99"/>
      <c r="D110" s="100">
        <v>1.2</v>
      </c>
      <c r="E110" s="99"/>
      <c r="F110" s="141">
        <v>1.2</v>
      </c>
      <c r="G110" s="100"/>
      <c r="H110" s="100">
        <v>1.2</v>
      </c>
      <c r="I110" s="101"/>
    </row>
    <row r="111" spans="1:9" s="140" customFormat="1" ht="16.5" customHeight="1">
      <c r="A111" s="134" t="s">
        <v>392</v>
      </c>
      <c r="B111" s="141">
        <v>1</v>
      </c>
      <c r="C111" s="99"/>
      <c r="D111" s="100">
        <v>1</v>
      </c>
      <c r="E111" s="141">
        <v>0</v>
      </c>
      <c r="F111" s="141">
        <v>1</v>
      </c>
      <c r="G111" s="141">
        <v>0</v>
      </c>
      <c r="H111" s="100">
        <v>1</v>
      </c>
      <c r="I111" s="101"/>
    </row>
    <row r="112" spans="1:9" s="140" customFormat="1" ht="16.5" customHeight="1">
      <c r="A112" s="134" t="s">
        <v>393</v>
      </c>
      <c r="B112" s="141">
        <v>1</v>
      </c>
      <c r="C112" s="99"/>
      <c r="D112" s="100">
        <v>1</v>
      </c>
      <c r="E112" s="99">
        <v>1</v>
      </c>
      <c r="F112" s="141"/>
      <c r="G112" s="100"/>
      <c r="H112" s="100">
        <v>0</v>
      </c>
      <c r="I112" s="101"/>
    </row>
    <row r="113" spans="1:9" s="140" customFormat="1" ht="16.5" customHeight="1">
      <c r="A113" s="134" t="s">
        <v>394</v>
      </c>
      <c r="B113" s="141">
        <v>1</v>
      </c>
      <c r="C113" s="99"/>
      <c r="D113" s="100">
        <v>1</v>
      </c>
      <c r="E113" s="99">
        <v>0.5</v>
      </c>
      <c r="F113" s="141">
        <v>0.5</v>
      </c>
      <c r="G113" s="100"/>
      <c r="H113" s="100">
        <v>0.5</v>
      </c>
      <c r="I113" s="101"/>
    </row>
    <row r="114" spans="1:9" s="140" customFormat="1" ht="16.5" customHeight="1">
      <c r="A114" s="134" t="s">
        <v>395</v>
      </c>
      <c r="B114" s="141">
        <v>1</v>
      </c>
      <c r="C114" s="99"/>
      <c r="D114" s="100">
        <v>1</v>
      </c>
      <c r="E114" s="99">
        <v>0.5</v>
      </c>
      <c r="F114" s="141">
        <v>0.5</v>
      </c>
      <c r="G114" s="100"/>
      <c r="H114" s="100">
        <v>0.5</v>
      </c>
      <c r="I114" s="101"/>
    </row>
    <row r="115" spans="1:9" s="140" customFormat="1" ht="16.5" customHeight="1">
      <c r="A115" s="134" t="s">
        <v>396</v>
      </c>
      <c r="B115" s="141">
        <v>5</v>
      </c>
      <c r="C115" s="99"/>
      <c r="D115" s="100">
        <v>5</v>
      </c>
      <c r="E115" s="99">
        <v>1.5</v>
      </c>
      <c r="F115" s="141">
        <v>3.5</v>
      </c>
      <c r="G115" s="100"/>
      <c r="H115" s="100">
        <v>3.5</v>
      </c>
      <c r="I115" s="101"/>
    </row>
    <row r="116" spans="1:9" s="140" customFormat="1" ht="16.5" customHeight="1">
      <c r="A116" s="134" t="s">
        <v>397</v>
      </c>
      <c r="B116" s="141">
        <v>3.8</v>
      </c>
      <c r="C116" s="99"/>
      <c r="D116" s="100">
        <v>3.8</v>
      </c>
      <c r="E116" s="99">
        <v>1.9</v>
      </c>
      <c r="F116" s="141">
        <v>1.9</v>
      </c>
      <c r="G116" s="100"/>
      <c r="H116" s="100">
        <v>1.9</v>
      </c>
      <c r="I116" s="101"/>
    </row>
    <row r="117" spans="1:9" s="140" customFormat="1" ht="16.5" customHeight="1">
      <c r="A117" s="134" t="s">
        <v>398</v>
      </c>
      <c r="B117" s="141">
        <v>1</v>
      </c>
      <c r="C117" s="99"/>
      <c r="D117" s="100">
        <v>1</v>
      </c>
      <c r="E117" s="141">
        <v>0</v>
      </c>
      <c r="F117" s="141">
        <v>1</v>
      </c>
      <c r="G117" s="141">
        <v>0</v>
      </c>
      <c r="H117" s="100">
        <v>1</v>
      </c>
      <c r="I117" s="101"/>
    </row>
    <row r="118" spans="1:9" s="140" customFormat="1" ht="16.5" customHeight="1">
      <c r="A118" s="98" t="s">
        <v>399</v>
      </c>
      <c r="B118" s="100">
        <v>896</v>
      </c>
      <c r="C118" s="100">
        <v>0</v>
      </c>
      <c r="D118" s="100">
        <v>896</v>
      </c>
      <c r="E118" s="100">
        <v>0</v>
      </c>
      <c r="F118" s="100">
        <v>896</v>
      </c>
      <c r="G118" s="100">
        <v>0</v>
      </c>
      <c r="H118" s="100">
        <v>896</v>
      </c>
      <c r="I118" s="101"/>
    </row>
    <row r="119" spans="1:9" s="140" customFormat="1" ht="16.5" customHeight="1">
      <c r="A119" s="134" t="s">
        <v>400</v>
      </c>
      <c r="B119" s="141">
        <v>8</v>
      </c>
      <c r="C119" s="99"/>
      <c r="D119" s="100">
        <v>8</v>
      </c>
      <c r="E119" s="141">
        <v>0</v>
      </c>
      <c r="F119" s="141">
        <v>8</v>
      </c>
      <c r="G119" s="141">
        <v>0</v>
      </c>
      <c r="H119" s="100">
        <v>8</v>
      </c>
      <c r="I119" s="101"/>
    </row>
    <row r="120" spans="1:9" s="140" customFormat="1" ht="16.5" customHeight="1">
      <c r="A120" s="134" t="s">
        <v>401</v>
      </c>
      <c r="B120" s="141">
        <v>10</v>
      </c>
      <c r="C120" s="99"/>
      <c r="D120" s="100">
        <v>10</v>
      </c>
      <c r="E120" s="100"/>
      <c r="F120" s="141">
        <v>10</v>
      </c>
      <c r="G120" s="100"/>
      <c r="H120" s="100">
        <v>10</v>
      </c>
      <c r="I120" s="101"/>
    </row>
    <row r="121" spans="1:9" s="140" customFormat="1" ht="16.5" customHeight="1">
      <c r="A121" s="134" t="s">
        <v>402</v>
      </c>
      <c r="B121" s="141">
        <v>750</v>
      </c>
      <c r="C121" s="99"/>
      <c r="D121" s="100">
        <v>750</v>
      </c>
      <c r="E121" s="100"/>
      <c r="F121" s="141">
        <v>750</v>
      </c>
      <c r="G121" s="100"/>
      <c r="H121" s="100">
        <v>750</v>
      </c>
      <c r="I121" s="101"/>
    </row>
    <row r="122" spans="1:9" s="140" customFormat="1" ht="16.5" customHeight="1">
      <c r="A122" s="134" t="s">
        <v>403</v>
      </c>
      <c r="B122" s="141">
        <v>11</v>
      </c>
      <c r="C122" s="99"/>
      <c r="D122" s="100">
        <v>11</v>
      </c>
      <c r="E122" s="100"/>
      <c r="F122" s="141">
        <v>11</v>
      </c>
      <c r="G122" s="100"/>
      <c r="H122" s="100">
        <v>11</v>
      </c>
      <c r="I122" s="101"/>
    </row>
    <row r="123" spans="1:9" s="140" customFormat="1" ht="16.5" customHeight="1">
      <c r="A123" s="134" t="s">
        <v>404</v>
      </c>
      <c r="B123" s="141">
        <v>110</v>
      </c>
      <c r="C123" s="99"/>
      <c r="D123" s="100">
        <v>110</v>
      </c>
      <c r="E123" s="141">
        <v>0</v>
      </c>
      <c r="F123" s="141">
        <v>110</v>
      </c>
      <c r="G123" s="141">
        <v>0</v>
      </c>
      <c r="H123" s="100">
        <v>110</v>
      </c>
      <c r="I123" s="101"/>
    </row>
    <row r="124" spans="1:9" s="140" customFormat="1" ht="16.5" customHeight="1">
      <c r="A124" s="134" t="s">
        <v>405</v>
      </c>
      <c r="B124" s="141">
        <v>7</v>
      </c>
      <c r="C124" s="99"/>
      <c r="D124" s="100">
        <v>7</v>
      </c>
      <c r="E124" s="100">
        <v>0</v>
      </c>
      <c r="F124" s="100">
        <v>7</v>
      </c>
      <c r="G124" s="100">
        <v>0</v>
      </c>
      <c r="H124" s="100">
        <v>7</v>
      </c>
      <c r="I124" s="101"/>
    </row>
    <row r="125" spans="1:9" s="139" customFormat="1" ht="16.5" customHeight="1">
      <c r="A125" s="137" t="s">
        <v>82</v>
      </c>
      <c r="B125" s="138">
        <v>9748.2</v>
      </c>
      <c r="C125" s="138">
        <v>5766.6</v>
      </c>
      <c r="D125" s="138">
        <v>3633.6</v>
      </c>
      <c r="E125" s="138">
        <v>2551.4</v>
      </c>
      <c r="F125" s="138">
        <v>1082.2</v>
      </c>
      <c r="G125" s="138">
        <v>0</v>
      </c>
      <c r="H125" s="138">
        <v>1082.2</v>
      </c>
      <c r="I125" s="132"/>
    </row>
    <row r="126" spans="1:9" s="140" customFormat="1" ht="16.5" customHeight="1">
      <c r="A126" s="98" t="s">
        <v>406</v>
      </c>
      <c r="B126" s="100">
        <v>15</v>
      </c>
      <c r="C126" s="100">
        <v>0</v>
      </c>
      <c r="D126" s="100">
        <v>15</v>
      </c>
      <c r="E126" s="100">
        <v>15</v>
      </c>
      <c r="F126" s="100">
        <v>0</v>
      </c>
      <c r="G126" s="100">
        <v>0</v>
      </c>
      <c r="H126" s="100">
        <v>0</v>
      </c>
      <c r="I126" s="101"/>
    </row>
    <row r="127" spans="1:9" s="140" customFormat="1" ht="16.5" customHeight="1">
      <c r="A127" s="98" t="s">
        <v>407</v>
      </c>
      <c r="B127" s="99">
        <v>15</v>
      </c>
      <c r="C127" s="99"/>
      <c r="D127" s="100">
        <v>15</v>
      </c>
      <c r="E127" s="100">
        <v>15</v>
      </c>
      <c r="F127" s="100"/>
      <c r="G127" s="100"/>
      <c r="H127" s="100">
        <v>0</v>
      </c>
      <c r="I127" s="101"/>
    </row>
    <row r="128" spans="1:9" s="140" customFormat="1" ht="16.5" customHeight="1">
      <c r="A128" s="98" t="s">
        <v>408</v>
      </c>
      <c r="B128" s="100">
        <v>9733.2</v>
      </c>
      <c r="C128" s="100">
        <v>5766.6</v>
      </c>
      <c r="D128" s="100">
        <v>3618.6</v>
      </c>
      <c r="E128" s="100">
        <v>2536.4</v>
      </c>
      <c r="F128" s="100">
        <v>1082.2</v>
      </c>
      <c r="G128" s="100">
        <v>0</v>
      </c>
      <c r="H128" s="100">
        <v>1082.2</v>
      </c>
      <c r="I128" s="101"/>
    </row>
    <row r="129" spans="1:9" s="140" customFormat="1" ht="16.5" customHeight="1">
      <c r="A129" s="98" t="s">
        <v>409</v>
      </c>
      <c r="B129" s="141">
        <v>1410</v>
      </c>
      <c r="C129" s="99">
        <v>938</v>
      </c>
      <c r="D129" s="100">
        <v>472</v>
      </c>
      <c r="E129" s="100"/>
      <c r="F129" s="100">
        <v>472</v>
      </c>
      <c r="G129" s="100"/>
      <c r="H129" s="100">
        <v>472</v>
      </c>
      <c r="I129" s="101"/>
    </row>
    <row r="130" spans="1:9" s="140" customFormat="1" ht="16.5" customHeight="1">
      <c r="A130" s="98" t="s">
        <v>410</v>
      </c>
      <c r="B130" s="99">
        <v>8199.2</v>
      </c>
      <c r="C130" s="99">
        <v>4828.6</v>
      </c>
      <c r="D130" s="100">
        <v>3022.6</v>
      </c>
      <c r="E130" s="99">
        <v>2536.4</v>
      </c>
      <c r="F130" s="99">
        <v>486.2</v>
      </c>
      <c r="G130" s="99">
        <v>0</v>
      </c>
      <c r="H130" s="100">
        <v>486.2</v>
      </c>
      <c r="I130" s="101"/>
    </row>
    <row r="131" spans="1:9" s="140" customFormat="1" ht="16.5" customHeight="1">
      <c r="A131" s="98" t="s">
        <v>411</v>
      </c>
      <c r="B131" s="99">
        <v>433</v>
      </c>
      <c r="C131" s="99">
        <v>345.7</v>
      </c>
      <c r="D131" s="100">
        <v>87.3</v>
      </c>
      <c r="E131" s="100">
        <v>40.7</v>
      </c>
      <c r="F131" s="100">
        <v>46.6</v>
      </c>
      <c r="G131" s="100"/>
      <c r="H131" s="100">
        <v>46.6</v>
      </c>
      <c r="I131" s="101" t="s">
        <v>412</v>
      </c>
    </row>
    <row r="132" spans="1:9" s="140" customFormat="1" ht="16.5" customHeight="1">
      <c r="A132" s="98" t="s">
        <v>413</v>
      </c>
      <c r="B132" s="99">
        <v>164</v>
      </c>
      <c r="C132" s="99">
        <v>65.2</v>
      </c>
      <c r="D132" s="100">
        <v>90.6</v>
      </c>
      <c r="E132" s="100">
        <v>82.4</v>
      </c>
      <c r="F132" s="100">
        <v>8.2</v>
      </c>
      <c r="G132" s="100"/>
      <c r="H132" s="100">
        <v>8.2</v>
      </c>
      <c r="I132" s="101" t="s">
        <v>414</v>
      </c>
    </row>
    <row r="133" spans="1:9" s="140" customFormat="1" ht="16.5" customHeight="1">
      <c r="A133" s="98" t="s">
        <v>415</v>
      </c>
      <c r="B133" s="99">
        <v>175.7</v>
      </c>
      <c r="C133" s="99">
        <v>166.9</v>
      </c>
      <c r="D133" s="100">
        <v>8.8</v>
      </c>
      <c r="E133" s="100"/>
      <c r="F133" s="100">
        <v>8.8</v>
      </c>
      <c r="G133" s="100"/>
      <c r="H133" s="100">
        <v>8.8</v>
      </c>
      <c r="I133" s="101" t="s">
        <v>412</v>
      </c>
    </row>
    <row r="134" spans="1:9" s="140" customFormat="1" ht="16.5" customHeight="1">
      <c r="A134" s="98" t="s">
        <v>416</v>
      </c>
      <c r="B134" s="99">
        <v>199</v>
      </c>
      <c r="C134" s="99">
        <v>79.8</v>
      </c>
      <c r="D134" s="100">
        <v>109.2</v>
      </c>
      <c r="E134" s="100">
        <v>99.2</v>
      </c>
      <c r="F134" s="100">
        <v>10</v>
      </c>
      <c r="G134" s="100"/>
      <c r="H134" s="100">
        <v>10</v>
      </c>
      <c r="I134" s="101" t="s">
        <v>414</v>
      </c>
    </row>
    <row r="135" spans="1:9" s="140" customFormat="1" ht="16.5" customHeight="1">
      <c r="A135" s="98" t="s">
        <v>417</v>
      </c>
      <c r="B135" s="99">
        <v>31</v>
      </c>
      <c r="C135" s="99">
        <v>29.5</v>
      </c>
      <c r="D135" s="100">
        <v>1.5</v>
      </c>
      <c r="E135" s="100"/>
      <c r="F135" s="100">
        <v>1.5</v>
      </c>
      <c r="G135" s="100"/>
      <c r="H135" s="100">
        <v>1.5</v>
      </c>
      <c r="I135" s="101" t="s">
        <v>412</v>
      </c>
    </row>
    <row r="136" spans="1:9" s="140" customFormat="1" ht="16.5" customHeight="1">
      <c r="A136" s="98" t="s">
        <v>418</v>
      </c>
      <c r="B136" s="99">
        <v>147.8</v>
      </c>
      <c r="C136" s="99">
        <v>110</v>
      </c>
      <c r="D136" s="100">
        <v>37.8</v>
      </c>
      <c r="E136" s="100">
        <v>23</v>
      </c>
      <c r="F136" s="100">
        <v>14.8</v>
      </c>
      <c r="G136" s="100"/>
      <c r="H136" s="100">
        <v>14.8</v>
      </c>
      <c r="I136" s="101" t="s">
        <v>412</v>
      </c>
    </row>
    <row r="137" spans="1:9" s="140" customFormat="1" ht="16.5" customHeight="1">
      <c r="A137" s="98" t="s">
        <v>419</v>
      </c>
      <c r="B137" s="99">
        <v>79.5</v>
      </c>
      <c r="C137" s="99">
        <v>70.8</v>
      </c>
      <c r="D137" s="100">
        <v>8.7</v>
      </c>
      <c r="E137" s="100"/>
      <c r="F137" s="100">
        <v>8.7</v>
      </c>
      <c r="G137" s="100"/>
      <c r="H137" s="100">
        <v>8.7</v>
      </c>
      <c r="I137" s="101" t="s">
        <v>412</v>
      </c>
    </row>
    <row r="138" spans="1:9" s="140" customFormat="1" ht="16.5" customHeight="1">
      <c r="A138" s="98" t="s">
        <v>420</v>
      </c>
      <c r="B138" s="99">
        <v>223</v>
      </c>
      <c r="C138" s="99">
        <v>67</v>
      </c>
      <c r="D138" s="100">
        <v>134</v>
      </c>
      <c r="E138" s="100">
        <v>134</v>
      </c>
      <c r="F138" s="100"/>
      <c r="G138" s="100"/>
      <c r="H138" s="100">
        <v>0</v>
      </c>
      <c r="I138" s="101" t="s">
        <v>421</v>
      </c>
    </row>
    <row r="139" spans="1:9" s="140" customFormat="1" ht="16.5" customHeight="1">
      <c r="A139" s="98" t="s">
        <v>422</v>
      </c>
      <c r="B139" s="99">
        <v>261.9</v>
      </c>
      <c r="C139" s="99">
        <v>90.6</v>
      </c>
      <c r="D139" s="100">
        <v>171.3</v>
      </c>
      <c r="E139" s="100">
        <v>145.1</v>
      </c>
      <c r="F139" s="100">
        <v>26.2</v>
      </c>
      <c r="G139" s="100"/>
      <c r="H139" s="100">
        <v>26.2</v>
      </c>
      <c r="I139" s="101" t="s">
        <v>412</v>
      </c>
    </row>
    <row r="140" spans="1:9" s="140" customFormat="1" ht="16.5" customHeight="1">
      <c r="A140" s="98" t="s">
        <v>423</v>
      </c>
      <c r="B140" s="99">
        <v>347</v>
      </c>
      <c r="C140" s="99">
        <v>104</v>
      </c>
      <c r="D140" s="100">
        <v>208</v>
      </c>
      <c r="E140" s="100">
        <v>208</v>
      </c>
      <c r="F140" s="100"/>
      <c r="G140" s="100"/>
      <c r="H140" s="100">
        <v>0</v>
      </c>
      <c r="I140" s="101" t="s">
        <v>421</v>
      </c>
    </row>
    <row r="141" spans="1:9" s="140" customFormat="1" ht="16.5" customHeight="1">
      <c r="A141" s="98" t="s">
        <v>424</v>
      </c>
      <c r="B141" s="99">
        <v>267</v>
      </c>
      <c r="C141" s="99">
        <v>78.7</v>
      </c>
      <c r="D141" s="100">
        <v>161.6</v>
      </c>
      <c r="E141" s="100">
        <v>161.6</v>
      </c>
      <c r="F141" s="100"/>
      <c r="G141" s="100"/>
      <c r="H141" s="100">
        <v>0</v>
      </c>
      <c r="I141" s="101" t="s">
        <v>421</v>
      </c>
    </row>
    <row r="142" spans="1:9" s="140" customFormat="1" ht="16.5" customHeight="1">
      <c r="A142" s="98" t="s">
        <v>425</v>
      </c>
      <c r="B142" s="99">
        <v>302.9</v>
      </c>
      <c r="C142" s="99">
        <v>231.2</v>
      </c>
      <c r="D142" s="100">
        <v>71.7</v>
      </c>
      <c r="E142" s="100">
        <v>41.4</v>
      </c>
      <c r="F142" s="100">
        <v>30.3</v>
      </c>
      <c r="G142" s="100"/>
      <c r="H142" s="100">
        <v>30.3</v>
      </c>
      <c r="I142" s="101" t="s">
        <v>412</v>
      </c>
    </row>
    <row r="143" spans="1:9" s="140" customFormat="1" ht="16.5" customHeight="1">
      <c r="A143" s="98" t="s">
        <v>426</v>
      </c>
      <c r="B143" s="99">
        <v>219.3</v>
      </c>
      <c r="C143" s="99">
        <v>65.8</v>
      </c>
      <c r="D143" s="100">
        <v>131.6</v>
      </c>
      <c r="E143" s="100">
        <v>131.6</v>
      </c>
      <c r="F143" s="100"/>
      <c r="G143" s="100"/>
      <c r="H143" s="100">
        <v>0</v>
      </c>
      <c r="I143" s="101" t="s">
        <v>421</v>
      </c>
    </row>
    <row r="144" spans="1:9" s="140" customFormat="1" ht="16.5" customHeight="1">
      <c r="A144" s="98" t="s">
        <v>427</v>
      </c>
      <c r="B144" s="99">
        <v>359.5</v>
      </c>
      <c r="C144" s="99">
        <v>107.8</v>
      </c>
      <c r="D144" s="100">
        <v>215.7</v>
      </c>
      <c r="E144" s="100">
        <v>215.7</v>
      </c>
      <c r="F144" s="100"/>
      <c r="G144" s="100"/>
      <c r="H144" s="100">
        <v>0</v>
      </c>
      <c r="I144" s="101" t="s">
        <v>421</v>
      </c>
    </row>
    <row r="145" spans="1:9" s="140" customFormat="1" ht="16.5" customHeight="1">
      <c r="A145" s="98" t="s">
        <v>428</v>
      </c>
      <c r="B145" s="99">
        <v>281</v>
      </c>
      <c r="C145" s="99">
        <v>216</v>
      </c>
      <c r="D145" s="100">
        <v>65</v>
      </c>
      <c r="E145" s="100">
        <v>36.9</v>
      </c>
      <c r="F145" s="100">
        <v>28.1</v>
      </c>
      <c r="G145" s="100"/>
      <c r="H145" s="100">
        <v>28.1</v>
      </c>
      <c r="I145" s="101" t="s">
        <v>412</v>
      </c>
    </row>
    <row r="146" spans="1:9" s="140" customFormat="1" ht="16.5" customHeight="1">
      <c r="A146" s="98" t="s">
        <v>429</v>
      </c>
      <c r="B146" s="99">
        <v>176.9</v>
      </c>
      <c r="C146" s="99"/>
      <c r="D146" s="100">
        <v>159.2</v>
      </c>
      <c r="E146" s="100">
        <v>159.2</v>
      </c>
      <c r="F146" s="100"/>
      <c r="G146" s="100"/>
      <c r="H146" s="100">
        <v>0</v>
      </c>
      <c r="I146" s="101" t="s">
        <v>421</v>
      </c>
    </row>
    <row r="147" spans="1:9" s="140" customFormat="1" ht="16.5" customHeight="1">
      <c r="A147" s="98" t="s">
        <v>430</v>
      </c>
      <c r="B147" s="99">
        <v>332</v>
      </c>
      <c r="C147" s="99">
        <v>262</v>
      </c>
      <c r="D147" s="100">
        <v>70</v>
      </c>
      <c r="E147" s="100">
        <v>36.8</v>
      </c>
      <c r="F147" s="100">
        <v>33.2</v>
      </c>
      <c r="G147" s="100"/>
      <c r="H147" s="100">
        <v>33.2</v>
      </c>
      <c r="I147" s="101" t="s">
        <v>412</v>
      </c>
    </row>
    <row r="148" spans="1:9" s="140" customFormat="1" ht="16.5" customHeight="1">
      <c r="A148" s="98" t="s">
        <v>431</v>
      </c>
      <c r="B148" s="99">
        <v>213</v>
      </c>
      <c r="C148" s="99">
        <v>81</v>
      </c>
      <c r="D148" s="100">
        <v>110.5</v>
      </c>
      <c r="E148" s="100">
        <v>110.5</v>
      </c>
      <c r="F148" s="100"/>
      <c r="G148" s="100"/>
      <c r="H148" s="100">
        <v>0</v>
      </c>
      <c r="I148" s="101" t="s">
        <v>421</v>
      </c>
    </row>
    <row r="149" spans="1:9" s="140" customFormat="1" ht="16.5" customHeight="1">
      <c r="A149" s="98" t="s">
        <v>432</v>
      </c>
      <c r="B149" s="99">
        <v>284.7</v>
      </c>
      <c r="C149" s="99">
        <v>28.5</v>
      </c>
      <c r="D149" s="100">
        <v>227.8</v>
      </c>
      <c r="E149" s="100">
        <v>227.8</v>
      </c>
      <c r="F149" s="100"/>
      <c r="G149" s="100"/>
      <c r="H149" s="100">
        <v>0</v>
      </c>
      <c r="I149" s="101" t="s">
        <v>421</v>
      </c>
    </row>
    <row r="150" spans="1:9" s="140" customFormat="1" ht="16.5" customHeight="1">
      <c r="A150" s="98" t="s">
        <v>433</v>
      </c>
      <c r="B150" s="99">
        <v>23.6</v>
      </c>
      <c r="C150" s="99">
        <v>21.2</v>
      </c>
      <c r="D150" s="100">
        <v>2.4</v>
      </c>
      <c r="E150" s="100"/>
      <c r="F150" s="100">
        <v>2.4</v>
      </c>
      <c r="G150" s="100"/>
      <c r="H150" s="100">
        <v>2.4</v>
      </c>
      <c r="I150" s="101" t="s">
        <v>412</v>
      </c>
    </row>
    <row r="151" spans="1:9" s="140" customFormat="1" ht="16.5" customHeight="1">
      <c r="A151" s="98" t="s">
        <v>434</v>
      </c>
      <c r="B151" s="99">
        <v>11.4</v>
      </c>
      <c r="C151" s="99">
        <v>10.3</v>
      </c>
      <c r="D151" s="100">
        <v>1.1</v>
      </c>
      <c r="E151" s="100"/>
      <c r="F151" s="100">
        <v>1.1</v>
      </c>
      <c r="G151" s="100"/>
      <c r="H151" s="100">
        <v>1.1</v>
      </c>
      <c r="I151" s="101" t="s">
        <v>412</v>
      </c>
    </row>
    <row r="152" spans="1:9" s="140" customFormat="1" ht="16.5" customHeight="1">
      <c r="A152" s="98" t="s">
        <v>435</v>
      </c>
      <c r="B152" s="99">
        <v>10.6</v>
      </c>
      <c r="C152" s="99"/>
      <c r="D152" s="100">
        <v>10.6</v>
      </c>
      <c r="E152" s="100">
        <v>4.2</v>
      </c>
      <c r="F152" s="100">
        <v>6.4</v>
      </c>
      <c r="G152" s="100"/>
      <c r="H152" s="100">
        <v>6.4</v>
      </c>
      <c r="I152" s="101" t="s">
        <v>412</v>
      </c>
    </row>
    <row r="153" spans="1:9" s="140" customFormat="1" ht="16.5" customHeight="1">
      <c r="A153" s="98" t="s">
        <v>436</v>
      </c>
      <c r="B153" s="99">
        <v>262.5</v>
      </c>
      <c r="C153" s="99">
        <v>26.2</v>
      </c>
      <c r="D153" s="100">
        <v>210</v>
      </c>
      <c r="E153" s="100"/>
      <c r="F153" s="100">
        <v>210</v>
      </c>
      <c r="G153" s="100"/>
      <c r="H153" s="100">
        <v>210</v>
      </c>
      <c r="I153" s="101" t="s">
        <v>421</v>
      </c>
    </row>
    <row r="154" spans="1:9" s="140" customFormat="1" ht="16.5" customHeight="1">
      <c r="A154" s="98" t="s">
        <v>437</v>
      </c>
      <c r="B154" s="99">
        <v>667</v>
      </c>
      <c r="C154" s="99">
        <v>647</v>
      </c>
      <c r="D154" s="100">
        <v>0</v>
      </c>
      <c r="E154" s="100"/>
      <c r="F154" s="100"/>
      <c r="G154" s="100"/>
      <c r="H154" s="100">
        <v>0</v>
      </c>
      <c r="I154" s="101" t="s">
        <v>438</v>
      </c>
    </row>
    <row r="155" spans="1:9" s="140" customFormat="1" ht="16.5" customHeight="1">
      <c r="A155" s="98" t="s">
        <v>439</v>
      </c>
      <c r="B155" s="99">
        <v>595</v>
      </c>
      <c r="C155" s="99">
        <v>577</v>
      </c>
      <c r="D155" s="100">
        <v>0</v>
      </c>
      <c r="E155" s="100"/>
      <c r="F155" s="100" t="s">
        <v>440</v>
      </c>
      <c r="G155" s="100"/>
      <c r="H155" s="100">
        <v>0</v>
      </c>
      <c r="I155" s="101" t="s">
        <v>438</v>
      </c>
    </row>
    <row r="156" spans="1:9" s="140" customFormat="1" ht="16.5" customHeight="1">
      <c r="A156" s="98" t="s">
        <v>441</v>
      </c>
      <c r="B156" s="99">
        <v>624.5</v>
      </c>
      <c r="C156" s="99">
        <v>404.7</v>
      </c>
      <c r="D156" s="100">
        <v>201</v>
      </c>
      <c r="E156" s="100">
        <v>201</v>
      </c>
      <c r="F156" s="100"/>
      <c r="G156" s="100"/>
      <c r="H156" s="100">
        <v>0</v>
      </c>
      <c r="I156" s="101" t="s">
        <v>438</v>
      </c>
    </row>
    <row r="157" spans="1:9" s="140" customFormat="1" ht="16.5" customHeight="1">
      <c r="A157" s="98" t="s">
        <v>442</v>
      </c>
      <c r="B157" s="99">
        <v>640.4</v>
      </c>
      <c r="C157" s="99">
        <v>472.1</v>
      </c>
      <c r="D157" s="100">
        <v>149.1</v>
      </c>
      <c r="E157" s="100">
        <v>149.1</v>
      </c>
      <c r="F157" s="100"/>
      <c r="G157" s="100"/>
      <c r="H157" s="100">
        <v>0</v>
      </c>
      <c r="I157" s="101" t="s">
        <v>438</v>
      </c>
    </row>
    <row r="158" spans="1:9" s="140" customFormat="1" ht="16.5" customHeight="1">
      <c r="A158" s="98" t="s">
        <v>443</v>
      </c>
      <c r="B158" s="99">
        <v>612</v>
      </c>
      <c r="C158" s="99">
        <v>385.6</v>
      </c>
      <c r="D158" s="100">
        <v>208.1</v>
      </c>
      <c r="E158" s="100">
        <v>183.6</v>
      </c>
      <c r="F158" s="100">
        <v>24.5</v>
      </c>
      <c r="G158" s="100"/>
      <c r="H158" s="100">
        <v>24.5</v>
      </c>
      <c r="I158" s="101" t="s">
        <v>438</v>
      </c>
    </row>
    <row r="159" spans="1:9" s="140" customFormat="1" ht="16.5" customHeight="1">
      <c r="A159" s="98" t="s">
        <v>444</v>
      </c>
      <c r="B159" s="99">
        <v>95</v>
      </c>
      <c r="C159" s="99"/>
      <c r="D159" s="100">
        <v>95</v>
      </c>
      <c r="E159" s="100">
        <v>85.5</v>
      </c>
      <c r="F159" s="100">
        <v>9.5</v>
      </c>
      <c r="G159" s="100"/>
      <c r="H159" s="100">
        <v>9.5</v>
      </c>
      <c r="I159" s="101"/>
    </row>
    <row r="160" spans="1:9" s="140" customFormat="1" ht="16.5" customHeight="1">
      <c r="A160" s="98" t="s">
        <v>445</v>
      </c>
      <c r="B160" s="99">
        <v>159</v>
      </c>
      <c r="C160" s="99">
        <v>84</v>
      </c>
      <c r="D160" s="100">
        <v>75</v>
      </c>
      <c r="E160" s="100">
        <v>59.1</v>
      </c>
      <c r="F160" s="100">
        <v>15.9</v>
      </c>
      <c r="G160" s="100"/>
      <c r="H160" s="100">
        <v>15.9</v>
      </c>
      <c r="I160" s="101"/>
    </row>
    <row r="161" spans="1:9" s="140" customFormat="1" ht="16.5" customHeight="1">
      <c r="A161" s="98" t="s">
        <v>446</v>
      </c>
      <c r="B161" s="99">
        <v>24</v>
      </c>
      <c r="C161" s="99"/>
      <c r="D161" s="100">
        <v>24</v>
      </c>
      <c r="E161" s="100"/>
      <c r="F161" s="100">
        <v>24</v>
      </c>
      <c r="G161" s="100"/>
      <c r="H161" s="100">
        <v>24</v>
      </c>
      <c r="I161" s="101"/>
    </row>
    <row r="162" spans="1:9" s="140" customFormat="1" ht="16.5" customHeight="1">
      <c r="A162" s="98" t="s">
        <v>447</v>
      </c>
      <c r="B162" s="99">
        <v>100</v>
      </c>
      <c r="C162" s="99"/>
      <c r="D162" s="100">
        <v>100</v>
      </c>
      <c r="E162" s="100"/>
      <c r="F162" s="100">
        <v>100</v>
      </c>
      <c r="G162" s="100"/>
      <c r="H162" s="100">
        <v>100</v>
      </c>
      <c r="I162" s="101"/>
    </row>
    <row r="163" spans="1:9" s="139" customFormat="1" ht="16.5" customHeight="1">
      <c r="A163" s="137" t="s">
        <v>83</v>
      </c>
      <c r="B163" s="138">
        <v>23690.5</v>
      </c>
      <c r="C163" s="138">
        <v>3998.9</v>
      </c>
      <c r="D163" s="138">
        <v>16157.3</v>
      </c>
      <c r="E163" s="138">
        <v>8053.6</v>
      </c>
      <c r="F163" s="138">
        <v>6053.7</v>
      </c>
      <c r="G163" s="138">
        <v>2050</v>
      </c>
      <c r="H163" s="138">
        <v>8103.7</v>
      </c>
      <c r="I163" s="132"/>
    </row>
    <row r="164" spans="1:9" s="140" customFormat="1" ht="16.5" customHeight="1">
      <c r="A164" s="98" t="s">
        <v>448</v>
      </c>
      <c r="B164" s="100">
        <v>650</v>
      </c>
      <c r="C164" s="100">
        <v>0</v>
      </c>
      <c r="D164" s="100">
        <v>650</v>
      </c>
      <c r="E164" s="100">
        <v>314</v>
      </c>
      <c r="F164" s="100">
        <v>336</v>
      </c>
      <c r="G164" s="100">
        <v>0</v>
      </c>
      <c r="H164" s="100">
        <v>336</v>
      </c>
      <c r="I164" s="101"/>
    </row>
    <row r="165" spans="1:9" s="140" customFormat="1" ht="16.5" customHeight="1">
      <c r="A165" s="150" t="s">
        <v>449</v>
      </c>
      <c r="B165" s="141">
        <v>437</v>
      </c>
      <c r="C165" s="99"/>
      <c r="D165" s="100">
        <v>437</v>
      </c>
      <c r="E165" s="100">
        <v>210</v>
      </c>
      <c r="F165" s="100">
        <v>227</v>
      </c>
      <c r="G165" s="100">
        <v>0</v>
      </c>
      <c r="H165" s="100">
        <v>227</v>
      </c>
      <c r="I165" s="142" t="s">
        <v>339</v>
      </c>
    </row>
    <row r="166" spans="1:9" s="140" customFormat="1" ht="16.5" customHeight="1">
      <c r="A166" s="150" t="s">
        <v>450</v>
      </c>
      <c r="B166" s="141">
        <v>160</v>
      </c>
      <c r="C166" s="99"/>
      <c r="D166" s="100">
        <v>160</v>
      </c>
      <c r="E166" s="100"/>
      <c r="F166" s="100">
        <v>160</v>
      </c>
      <c r="G166" s="100"/>
      <c r="H166" s="100">
        <v>160</v>
      </c>
      <c r="I166" s="101"/>
    </row>
    <row r="167" spans="1:9" s="140" customFormat="1" ht="16.5" customHeight="1">
      <c r="A167" s="150" t="s">
        <v>451</v>
      </c>
      <c r="B167" s="141">
        <v>67</v>
      </c>
      <c r="C167" s="99"/>
      <c r="D167" s="100">
        <v>67</v>
      </c>
      <c r="E167" s="100"/>
      <c r="F167" s="100">
        <v>67</v>
      </c>
      <c r="G167" s="100"/>
      <c r="H167" s="100">
        <v>67</v>
      </c>
      <c r="I167" s="101"/>
    </row>
    <row r="168" spans="1:9" s="140" customFormat="1" ht="16.5" customHeight="1">
      <c r="A168" s="150" t="s">
        <v>452</v>
      </c>
      <c r="B168" s="141">
        <v>210</v>
      </c>
      <c r="C168" s="99"/>
      <c r="D168" s="100">
        <v>210</v>
      </c>
      <c r="E168" s="100">
        <v>210</v>
      </c>
      <c r="F168" s="100"/>
      <c r="G168" s="100"/>
      <c r="H168" s="100">
        <v>0</v>
      </c>
      <c r="I168" s="101"/>
    </row>
    <row r="169" spans="1:9" s="140" customFormat="1" ht="16.5" customHeight="1">
      <c r="A169" s="150" t="s">
        <v>453</v>
      </c>
      <c r="B169" s="141">
        <v>213</v>
      </c>
      <c r="C169" s="99"/>
      <c r="D169" s="100">
        <v>213</v>
      </c>
      <c r="E169" s="100">
        <v>104</v>
      </c>
      <c r="F169" s="100">
        <v>109</v>
      </c>
      <c r="G169" s="100">
        <v>0</v>
      </c>
      <c r="H169" s="100">
        <v>109</v>
      </c>
      <c r="I169" s="101"/>
    </row>
    <row r="170" spans="1:9" s="140" customFormat="1" ht="16.5" customHeight="1">
      <c r="A170" s="150" t="s">
        <v>454</v>
      </c>
      <c r="B170" s="141">
        <v>208</v>
      </c>
      <c r="C170" s="99"/>
      <c r="D170" s="100">
        <v>208</v>
      </c>
      <c r="E170" s="100">
        <v>104</v>
      </c>
      <c r="F170" s="100">
        <v>104</v>
      </c>
      <c r="G170" s="100"/>
      <c r="H170" s="100">
        <v>104</v>
      </c>
      <c r="I170" s="101" t="s">
        <v>440</v>
      </c>
    </row>
    <row r="171" spans="1:9" s="140" customFormat="1" ht="16.5" customHeight="1">
      <c r="A171" s="150" t="s">
        <v>455</v>
      </c>
      <c r="B171" s="141">
        <v>5</v>
      </c>
      <c r="C171" s="99"/>
      <c r="D171" s="100">
        <v>5</v>
      </c>
      <c r="E171" s="100"/>
      <c r="F171" s="100">
        <v>5</v>
      </c>
      <c r="G171" s="100"/>
      <c r="H171" s="100">
        <v>5</v>
      </c>
      <c r="I171" s="101"/>
    </row>
    <row r="172" spans="1:9" s="140" customFormat="1" ht="16.5" customHeight="1">
      <c r="A172" s="98" t="s">
        <v>456</v>
      </c>
      <c r="B172" s="100">
        <v>1160</v>
      </c>
      <c r="C172" s="100">
        <v>0</v>
      </c>
      <c r="D172" s="100">
        <v>1160</v>
      </c>
      <c r="E172" s="100">
        <v>0</v>
      </c>
      <c r="F172" s="100">
        <v>1160</v>
      </c>
      <c r="G172" s="100">
        <v>0</v>
      </c>
      <c r="H172" s="100">
        <v>1160</v>
      </c>
      <c r="I172" s="101"/>
    </row>
    <row r="173" spans="1:9" s="140" customFormat="1" ht="16.5" customHeight="1">
      <c r="A173" s="98" t="s">
        <v>457</v>
      </c>
      <c r="B173" s="99">
        <v>760</v>
      </c>
      <c r="C173" s="99"/>
      <c r="D173" s="100">
        <v>760</v>
      </c>
      <c r="E173" s="100"/>
      <c r="F173" s="100">
        <v>760</v>
      </c>
      <c r="G173" s="100"/>
      <c r="H173" s="100">
        <v>760</v>
      </c>
      <c r="I173" s="101"/>
    </row>
    <row r="174" spans="1:9" s="140" customFormat="1" ht="16.5" customHeight="1">
      <c r="A174" s="98" t="s">
        <v>458</v>
      </c>
      <c r="B174" s="99">
        <v>80</v>
      </c>
      <c r="C174" s="99"/>
      <c r="D174" s="100">
        <v>80</v>
      </c>
      <c r="E174" s="100"/>
      <c r="F174" s="100">
        <v>80</v>
      </c>
      <c r="G174" s="100"/>
      <c r="H174" s="100">
        <v>80</v>
      </c>
      <c r="I174" s="101"/>
    </row>
    <row r="175" spans="1:9" s="140" customFormat="1" ht="16.5" customHeight="1">
      <c r="A175" s="98" t="s">
        <v>459</v>
      </c>
      <c r="B175" s="99">
        <v>210</v>
      </c>
      <c r="C175" s="99"/>
      <c r="D175" s="100">
        <v>210</v>
      </c>
      <c r="E175" s="100"/>
      <c r="F175" s="100">
        <v>210</v>
      </c>
      <c r="G175" s="100"/>
      <c r="H175" s="100">
        <v>210</v>
      </c>
      <c r="I175" s="101"/>
    </row>
    <row r="176" spans="1:9" s="140" customFormat="1" ht="16.5" customHeight="1">
      <c r="A176" s="98" t="s">
        <v>460</v>
      </c>
      <c r="B176" s="99">
        <v>50</v>
      </c>
      <c r="C176" s="99"/>
      <c r="D176" s="100">
        <v>50</v>
      </c>
      <c r="E176" s="100"/>
      <c r="F176" s="100">
        <v>50</v>
      </c>
      <c r="G176" s="100"/>
      <c r="H176" s="100">
        <v>50</v>
      </c>
      <c r="I176" s="101"/>
    </row>
    <row r="177" spans="1:9" s="140" customFormat="1" ht="16.5" customHeight="1">
      <c r="A177" s="98" t="s">
        <v>461</v>
      </c>
      <c r="B177" s="99">
        <v>60</v>
      </c>
      <c r="C177" s="99"/>
      <c r="D177" s="100">
        <v>60</v>
      </c>
      <c r="E177" s="100"/>
      <c r="F177" s="100">
        <v>60</v>
      </c>
      <c r="G177" s="100"/>
      <c r="H177" s="100">
        <v>60</v>
      </c>
      <c r="I177" s="101"/>
    </row>
    <row r="178" spans="1:9" s="140" customFormat="1" ht="16.5" customHeight="1">
      <c r="A178" s="98" t="s">
        <v>462</v>
      </c>
      <c r="B178" s="100">
        <v>6999.4</v>
      </c>
      <c r="C178" s="100">
        <v>191.2</v>
      </c>
      <c r="D178" s="100">
        <v>3649.5</v>
      </c>
      <c r="E178" s="100">
        <v>0</v>
      </c>
      <c r="F178" s="100">
        <v>3649.5</v>
      </c>
      <c r="G178" s="100">
        <v>0</v>
      </c>
      <c r="H178" s="100">
        <v>3649.5</v>
      </c>
      <c r="I178" s="101"/>
    </row>
    <row r="179" spans="1:9" s="140" customFormat="1" ht="16.5" customHeight="1">
      <c r="A179" s="98" t="s">
        <v>463</v>
      </c>
      <c r="B179" s="99">
        <v>30</v>
      </c>
      <c r="C179" s="99"/>
      <c r="D179" s="100">
        <v>30</v>
      </c>
      <c r="E179" s="100"/>
      <c r="F179" s="100">
        <v>30</v>
      </c>
      <c r="G179" s="100"/>
      <c r="H179" s="100">
        <v>30</v>
      </c>
      <c r="I179" s="101"/>
    </row>
    <row r="180" spans="1:9" s="140" customFormat="1" ht="16.5" customHeight="1">
      <c r="A180" s="98" t="s">
        <v>464</v>
      </c>
      <c r="B180" s="99">
        <v>30</v>
      </c>
      <c r="C180" s="99"/>
      <c r="D180" s="100">
        <v>30</v>
      </c>
      <c r="E180" s="100"/>
      <c r="F180" s="100">
        <v>30</v>
      </c>
      <c r="G180" s="100"/>
      <c r="H180" s="100">
        <v>30</v>
      </c>
      <c r="I180" s="101"/>
    </row>
    <row r="181" spans="1:9" s="140" customFormat="1" ht="16.5" customHeight="1">
      <c r="A181" s="98" t="s">
        <v>465</v>
      </c>
      <c r="B181" s="99">
        <v>2100</v>
      </c>
      <c r="C181" s="99"/>
      <c r="D181" s="100">
        <v>630</v>
      </c>
      <c r="E181" s="100"/>
      <c r="F181" s="100">
        <v>630</v>
      </c>
      <c r="G181" s="100"/>
      <c r="H181" s="100">
        <v>630</v>
      </c>
      <c r="I181" s="101"/>
    </row>
    <row r="182" spans="1:9" s="140" customFormat="1" ht="16.5" customHeight="1">
      <c r="A182" s="98" t="s">
        <v>466</v>
      </c>
      <c r="B182" s="99">
        <v>150</v>
      </c>
      <c r="C182" s="99"/>
      <c r="D182" s="100">
        <v>45</v>
      </c>
      <c r="E182" s="100"/>
      <c r="F182" s="100">
        <v>45</v>
      </c>
      <c r="G182" s="100"/>
      <c r="H182" s="100">
        <v>45</v>
      </c>
      <c r="I182" s="101"/>
    </row>
    <row r="183" spans="1:9" s="140" customFormat="1" ht="16.5" customHeight="1">
      <c r="A183" s="98" t="s">
        <v>467</v>
      </c>
      <c r="B183" s="99">
        <v>300</v>
      </c>
      <c r="C183" s="99"/>
      <c r="D183" s="100">
        <v>90</v>
      </c>
      <c r="E183" s="100"/>
      <c r="F183" s="100">
        <v>90</v>
      </c>
      <c r="G183" s="100"/>
      <c r="H183" s="100">
        <v>90</v>
      </c>
      <c r="I183" s="101"/>
    </row>
    <row r="184" spans="1:9" s="140" customFormat="1" ht="16.5" customHeight="1">
      <c r="A184" s="98" t="s">
        <v>468</v>
      </c>
      <c r="B184" s="99">
        <v>80</v>
      </c>
      <c r="C184" s="99"/>
      <c r="D184" s="100">
        <v>24</v>
      </c>
      <c r="E184" s="100"/>
      <c r="F184" s="100">
        <v>24</v>
      </c>
      <c r="G184" s="100"/>
      <c r="H184" s="100">
        <v>24</v>
      </c>
      <c r="I184" s="101"/>
    </row>
    <row r="185" spans="1:9" s="140" customFormat="1" ht="16.5" customHeight="1">
      <c r="A185" s="98" t="s">
        <v>469</v>
      </c>
      <c r="B185" s="99">
        <v>100</v>
      </c>
      <c r="C185" s="99"/>
      <c r="D185" s="100">
        <v>80</v>
      </c>
      <c r="E185" s="100"/>
      <c r="F185" s="100">
        <v>80</v>
      </c>
      <c r="G185" s="100"/>
      <c r="H185" s="100">
        <v>80</v>
      </c>
      <c r="I185" s="142" t="s">
        <v>339</v>
      </c>
    </row>
    <row r="186" spans="1:9" s="140" customFormat="1" ht="16.5" customHeight="1">
      <c r="A186" s="98" t="s">
        <v>470</v>
      </c>
      <c r="B186" s="99">
        <v>300</v>
      </c>
      <c r="C186" s="99"/>
      <c r="D186" s="100">
        <v>90</v>
      </c>
      <c r="E186" s="100"/>
      <c r="F186" s="100">
        <v>90</v>
      </c>
      <c r="G186" s="100"/>
      <c r="H186" s="100">
        <v>90</v>
      </c>
      <c r="I186" s="101"/>
    </row>
    <row r="187" spans="1:9" s="140" customFormat="1" ht="16.5" customHeight="1">
      <c r="A187" s="98" t="s">
        <v>471</v>
      </c>
      <c r="B187" s="99">
        <v>380</v>
      </c>
      <c r="C187" s="99"/>
      <c r="D187" s="100">
        <v>114</v>
      </c>
      <c r="E187" s="100"/>
      <c r="F187" s="100">
        <v>114</v>
      </c>
      <c r="G187" s="100"/>
      <c r="H187" s="100">
        <v>114</v>
      </c>
      <c r="I187" s="101"/>
    </row>
    <row r="188" spans="1:9" s="140" customFormat="1" ht="16.5" customHeight="1">
      <c r="A188" s="98" t="s">
        <v>472</v>
      </c>
      <c r="B188" s="99">
        <v>300</v>
      </c>
      <c r="C188" s="99"/>
      <c r="D188" s="100">
        <v>90</v>
      </c>
      <c r="E188" s="100"/>
      <c r="F188" s="100">
        <v>90</v>
      </c>
      <c r="G188" s="100"/>
      <c r="H188" s="100">
        <v>90</v>
      </c>
      <c r="I188" s="101"/>
    </row>
    <row r="189" spans="1:9" s="140" customFormat="1" ht="16.5" customHeight="1">
      <c r="A189" s="98" t="s">
        <v>473</v>
      </c>
      <c r="B189" s="99">
        <v>80</v>
      </c>
      <c r="C189" s="99"/>
      <c r="D189" s="100">
        <v>24</v>
      </c>
      <c r="E189" s="100"/>
      <c r="F189" s="100">
        <v>24</v>
      </c>
      <c r="G189" s="100"/>
      <c r="H189" s="100">
        <v>24</v>
      </c>
      <c r="I189" s="142" t="s">
        <v>339</v>
      </c>
    </row>
    <row r="190" spans="1:9" s="140" customFormat="1" ht="16.5" customHeight="1">
      <c r="A190" s="98" t="s">
        <v>474</v>
      </c>
      <c r="B190" s="99">
        <v>400</v>
      </c>
      <c r="C190" s="99"/>
      <c r="D190" s="100">
        <v>120</v>
      </c>
      <c r="E190" s="100"/>
      <c r="F190" s="100">
        <v>120</v>
      </c>
      <c r="G190" s="100"/>
      <c r="H190" s="100">
        <v>120</v>
      </c>
      <c r="I190" s="101"/>
    </row>
    <row r="191" spans="1:9" s="140" customFormat="1" ht="16.5" customHeight="1">
      <c r="A191" s="98" t="s">
        <v>475</v>
      </c>
      <c r="B191" s="99">
        <v>2749.4</v>
      </c>
      <c r="C191" s="99">
        <v>191.2</v>
      </c>
      <c r="D191" s="100">
        <v>2282.5</v>
      </c>
      <c r="E191" s="100">
        <v>0</v>
      </c>
      <c r="F191" s="100">
        <v>2282.5</v>
      </c>
      <c r="G191" s="100">
        <v>0</v>
      </c>
      <c r="H191" s="100">
        <v>2282.5</v>
      </c>
      <c r="I191" s="101"/>
    </row>
    <row r="192" spans="1:9" s="140" customFormat="1" ht="16.5" customHeight="1">
      <c r="A192" s="98" t="s">
        <v>476</v>
      </c>
      <c r="B192" s="99">
        <v>183.8</v>
      </c>
      <c r="C192" s="99">
        <v>18.4</v>
      </c>
      <c r="D192" s="100">
        <v>147</v>
      </c>
      <c r="E192" s="100"/>
      <c r="F192" s="100">
        <v>147</v>
      </c>
      <c r="G192" s="100"/>
      <c r="H192" s="100">
        <v>147</v>
      </c>
      <c r="I192" s="101" t="s">
        <v>477</v>
      </c>
    </row>
    <row r="193" spans="1:9" s="140" customFormat="1" ht="16.5" customHeight="1">
      <c r="A193" s="98" t="s">
        <v>478</v>
      </c>
      <c r="B193" s="99">
        <v>184</v>
      </c>
      <c r="C193" s="99">
        <v>18.4</v>
      </c>
      <c r="D193" s="100">
        <v>147.2</v>
      </c>
      <c r="E193" s="100"/>
      <c r="F193" s="100">
        <v>147.2</v>
      </c>
      <c r="G193" s="100"/>
      <c r="H193" s="100">
        <v>147.2</v>
      </c>
      <c r="I193" s="101" t="s">
        <v>477</v>
      </c>
    </row>
    <row r="194" spans="1:9" s="140" customFormat="1" ht="16.5" customHeight="1">
      <c r="A194" s="98" t="s">
        <v>479</v>
      </c>
      <c r="B194" s="99">
        <v>160</v>
      </c>
      <c r="C194" s="99">
        <v>16</v>
      </c>
      <c r="D194" s="100">
        <v>127.9</v>
      </c>
      <c r="E194" s="100"/>
      <c r="F194" s="100">
        <v>127.9</v>
      </c>
      <c r="G194" s="100"/>
      <c r="H194" s="100">
        <v>127.9</v>
      </c>
      <c r="I194" s="101" t="s">
        <v>477</v>
      </c>
    </row>
    <row r="195" spans="1:9" s="140" customFormat="1" ht="16.5" customHeight="1">
      <c r="A195" s="98" t="s">
        <v>480</v>
      </c>
      <c r="B195" s="99">
        <v>150.5</v>
      </c>
      <c r="C195" s="99"/>
      <c r="D195" s="100">
        <v>135.5</v>
      </c>
      <c r="E195" s="100"/>
      <c r="F195" s="100">
        <v>135.5</v>
      </c>
      <c r="G195" s="100"/>
      <c r="H195" s="100">
        <v>135.5</v>
      </c>
      <c r="I195" s="101" t="s">
        <v>477</v>
      </c>
    </row>
    <row r="196" spans="1:9" s="140" customFormat="1" ht="24">
      <c r="A196" s="151" t="s">
        <v>481</v>
      </c>
      <c r="B196" s="99">
        <v>126.4</v>
      </c>
      <c r="C196" s="99">
        <v>12.6</v>
      </c>
      <c r="D196" s="100">
        <v>101.2</v>
      </c>
      <c r="E196" s="100"/>
      <c r="F196" s="100">
        <v>101.2</v>
      </c>
      <c r="G196" s="100"/>
      <c r="H196" s="100">
        <v>101.2</v>
      </c>
      <c r="I196" s="101" t="s">
        <v>477</v>
      </c>
    </row>
    <row r="197" spans="1:9" s="140" customFormat="1" ht="16.5" customHeight="1">
      <c r="A197" s="98" t="s">
        <v>482</v>
      </c>
      <c r="B197" s="99">
        <v>173.3</v>
      </c>
      <c r="C197" s="99">
        <v>17.3</v>
      </c>
      <c r="D197" s="100">
        <v>138.6</v>
      </c>
      <c r="E197" s="100"/>
      <c r="F197" s="100">
        <v>138.6</v>
      </c>
      <c r="G197" s="100"/>
      <c r="H197" s="100">
        <v>138.6</v>
      </c>
      <c r="I197" s="101" t="s">
        <v>477</v>
      </c>
    </row>
    <row r="198" spans="1:9" s="140" customFormat="1" ht="16.5" customHeight="1">
      <c r="A198" s="98" t="s">
        <v>483</v>
      </c>
      <c r="B198" s="99">
        <v>126.2</v>
      </c>
      <c r="C198" s="99"/>
      <c r="D198" s="100">
        <v>113.6</v>
      </c>
      <c r="E198" s="100"/>
      <c r="F198" s="100">
        <v>113.6</v>
      </c>
      <c r="G198" s="100"/>
      <c r="H198" s="100">
        <v>113.6</v>
      </c>
      <c r="I198" s="101" t="s">
        <v>477</v>
      </c>
    </row>
    <row r="199" spans="1:9" s="140" customFormat="1" ht="16.5" customHeight="1">
      <c r="A199" s="98" t="s">
        <v>484</v>
      </c>
      <c r="B199" s="99">
        <v>179.8</v>
      </c>
      <c r="C199" s="99">
        <v>18</v>
      </c>
      <c r="D199" s="100">
        <v>143.9</v>
      </c>
      <c r="E199" s="100"/>
      <c r="F199" s="100">
        <v>143.9</v>
      </c>
      <c r="G199" s="100"/>
      <c r="H199" s="100">
        <v>143.9</v>
      </c>
      <c r="I199" s="101" t="s">
        <v>477</v>
      </c>
    </row>
    <row r="200" spans="1:9" s="140" customFormat="1" ht="16.5" customHeight="1">
      <c r="A200" s="98" t="s">
        <v>485</v>
      </c>
      <c r="B200" s="99">
        <v>171.4</v>
      </c>
      <c r="C200" s="99"/>
      <c r="D200" s="100">
        <v>154.3</v>
      </c>
      <c r="E200" s="100"/>
      <c r="F200" s="100">
        <v>154.3</v>
      </c>
      <c r="G200" s="100"/>
      <c r="H200" s="100">
        <v>154.3</v>
      </c>
      <c r="I200" s="101" t="s">
        <v>477</v>
      </c>
    </row>
    <row r="201" spans="1:9" s="140" customFormat="1" ht="16.5" customHeight="1">
      <c r="A201" s="98" t="s">
        <v>486</v>
      </c>
      <c r="B201" s="99">
        <v>183.5</v>
      </c>
      <c r="C201" s="99">
        <v>18.3</v>
      </c>
      <c r="D201" s="100">
        <v>146.8</v>
      </c>
      <c r="E201" s="100"/>
      <c r="F201" s="100">
        <v>146.8</v>
      </c>
      <c r="G201" s="100"/>
      <c r="H201" s="100">
        <v>146.8</v>
      </c>
      <c r="I201" s="101" t="s">
        <v>477</v>
      </c>
    </row>
    <row r="202" spans="1:9" s="140" customFormat="1" ht="16.5" customHeight="1">
      <c r="A202" s="98" t="s">
        <v>487</v>
      </c>
      <c r="B202" s="99">
        <v>183.5</v>
      </c>
      <c r="C202" s="99">
        <v>18.3</v>
      </c>
      <c r="D202" s="100">
        <v>146.8</v>
      </c>
      <c r="E202" s="100"/>
      <c r="F202" s="100">
        <v>146.8</v>
      </c>
      <c r="G202" s="100"/>
      <c r="H202" s="100">
        <v>146.8</v>
      </c>
      <c r="I202" s="101" t="s">
        <v>477</v>
      </c>
    </row>
    <row r="203" spans="1:9" s="140" customFormat="1" ht="16.5" customHeight="1">
      <c r="A203" s="98" t="s">
        <v>488</v>
      </c>
      <c r="B203" s="99">
        <v>36</v>
      </c>
      <c r="C203" s="99"/>
      <c r="D203" s="100">
        <v>32.4</v>
      </c>
      <c r="E203" s="100"/>
      <c r="F203" s="100">
        <v>32.4</v>
      </c>
      <c r="G203" s="100"/>
      <c r="H203" s="100">
        <v>32.4</v>
      </c>
      <c r="I203" s="101" t="s">
        <v>477</v>
      </c>
    </row>
    <row r="204" spans="1:9" s="140" customFormat="1" ht="16.5" customHeight="1">
      <c r="A204" s="98" t="s">
        <v>489</v>
      </c>
      <c r="B204" s="99">
        <v>182.5</v>
      </c>
      <c r="C204" s="99"/>
      <c r="D204" s="100">
        <v>164.3</v>
      </c>
      <c r="E204" s="100"/>
      <c r="F204" s="100">
        <v>164.3</v>
      </c>
      <c r="G204" s="100"/>
      <c r="H204" s="100">
        <v>164.3</v>
      </c>
      <c r="I204" s="101" t="s">
        <v>477</v>
      </c>
    </row>
    <row r="205" spans="1:9" s="140" customFormat="1" ht="16.5" customHeight="1">
      <c r="A205" s="98" t="s">
        <v>490</v>
      </c>
      <c r="B205" s="99">
        <v>183.1</v>
      </c>
      <c r="C205" s="99">
        <v>18.3</v>
      </c>
      <c r="D205" s="100">
        <v>146.5</v>
      </c>
      <c r="E205" s="100"/>
      <c r="F205" s="100">
        <v>146.5</v>
      </c>
      <c r="G205" s="100"/>
      <c r="H205" s="100">
        <v>146.5</v>
      </c>
      <c r="I205" s="101" t="s">
        <v>477</v>
      </c>
    </row>
    <row r="206" spans="1:9" s="140" customFormat="1" ht="16.5" customHeight="1">
      <c r="A206" s="98" t="s">
        <v>491</v>
      </c>
      <c r="B206" s="99">
        <v>183.6</v>
      </c>
      <c r="C206" s="99">
        <v>18.4</v>
      </c>
      <c r="D206" s="100">
        <v>146</v>
      </c>
      <c r="E206" s="100"/>
      <c r="F206" s="100">
        <v>146</v>
      </c>
      <c r="G206" s="100"/>
      <c r="H206" s="100">
        <v>146</v>
      </c>
      <c r="I206" s="101" t="s">
        <v>477</v>
      </c>
    </row>
    <row r="207" spans="1:9" s="140" customFormat="1" ht="16.5" customHeight="1">
      <c r="A207" s="98" t="s">
        <v>492</v>
      </c>
      <c r="B207" s="99">
        <v>171.7</v>
      </c>
      <c r="C207" s="99">
        <v>17.2</v>
      </c>
      <c r="D207" s="100">
        <v>137.4</v>
      </c>
      <c r="E207" s="100"/>
      <c r="F207" s="100">
        <v>137.4</v>
      </c>
      <c r="G207" s="100"/>
      <c r="H207" s="100">
        <v>137.4</v>
      </c>
      <c r="I207" s="101" t="s">
        <v>477</v>
      </c>
    </row>
    <row r="208" spans="1:9" s="140" customFormat="1" ht="16.5" customHeight="1">
      <c r="A208" s="98" t="s">
        <v>493</v>
      </c>
      <c r="B208" s="99">
        <v>48.1</v>
      </c>
      <c r="C208" s="99"/>
      <c r="D208" s="100">
        <v>43.3</v>
      </c>
      <c r="E208" s="100"/>
      <c r="F208" s="100">
        <v>43.3</v>
      </c>
      <c r="G208" s="100"/>
      <c r="H208" s="100">
        <v>43.3</v>
      </c>
      <c r="I208" s="101" t="s">
        <v>477</v>
      </c>
    </row>
    <row r="209" spans="1:9" s="140" customFormat="1" ht="16.5" customHeight="1">
      <c r="A209" s="98" t="s">
        <v>494</v>
      </c>
      <c r="B209" s="99">
        <v>61.4</v>
      </c>
      <c r="C209" s="99"/>
      <c r="D209" s="100">
        <v>55.2</v>
      </c>
      <c r="E209" s="100"/>
      <c r="F209" s="100">
        <v>55.2</v>
      </c>
      <c r="G209" s="100"/>
      <c r="H209" s="100">
        <v>55.2</v>
      </c>
      <c r="I209" s="101" t="s">
        <v>477</v>
      </c>
    </row>
    <row r="210" spans="1:9" s="140" customFormat="1" ht="16.5" customHeight="1">
      <c r="A210" s="98" t="s">
        <v>495</v>
      </c>
      <c r="B210" s="99">
        <v>60.6</v>
      </c>
      <c r="C210" s="99"/>
      <c r="D210" s="100">
        <v>54.6</v>
      </c>
      <c r="E210" s="100"/>
      <c r="F210" s="100">
        <v>54.6</v>
      </c>
      <c r="G210" s="100"/>
      <c r="H210" s="100">
        <v>54.6</v>
      </c>
      <c r="I210" s="101" t="s">
        <v>477</v>
      </c>
    </row>
    <row r="211" spans="1:9" s="140" customFormat="1" ht="16.5" customHeight="1">
      <c r="A211" s="98" t="s">
        <v>496</v>
      </c>
      <c r="B211" s="100">
        <v>14881.1</v>
      </c>
      <c r="C211" s="100">
        <v>3807.7</v>
      </c>
      <c r="D211" s="100">
        <v>10697.8</v>
      </c>
      <c r="E211" s="100">
        <v>7739.6</v>
      </c>
      <c r="F211" s="100">
        <v>908.2</v>
      </c>
      <c r="G211" s="100">
        <v>2050</v>
      </c>
      <c r="H211" s="100">
        <v>2958.2</v>
      </c>
      <c r="I211" s="101"/>
    </row>
    <row r="212" spans="1:9" s="140" customFormat="1" ht="16.5" customHeight="1">
      <c r="A212" s="98" t="s">
        <v>497</v>
      </c>
      <c r="B212" s="141">
        <v>790</v>
      </c>
      <c r="C212" s="99"/>
      <c r="D212" s="100">
        <v>790</v>
      </c>
      <c r="E212" s="100">
        <v>770</v>
      </c>
      <c r="F212" s="100">
        <v>20</v>
      </c>
      <c r="G212" s="100"/>
      <c r="H212" s="100">
        <v>20</v>
      </c>
      <c r="I212" s="142" t="s">
        <v>339</v>
      </c>
    </row>
    <row r="213" spans="1:9" s="140" customFormat="1" ht="16.5" customHeight="1">
      <c r="A213" s="98" t="s">
        <v>498</v>
      </c>
      <c r="B213" s="141">
        <v>20</v>
      </c>
      <c r="C213" s="99"/>
      <c r="D213" s="100">
        <v>20</v>
      </c>
      <c r="E213" s="100"/>
      <c r="F213" s="100">
        <v>20</v>
      </c>
      <c r="G213" s="100"/>
      <c r="H213" s="100">
        <v>20</v>
      </c>
      <c r="I213" s="101"/>
    </row>
    <row r="214" spans="1:9" s="140" customFormat="1" ht="16.5" customHeight="1">
      <c r="A214" s="98" t="s">
        <v>499</v>
      </c>
      <c r="B214" s="141">
        <v>300</v>
      </c>
      <c r="C214" s="99"/>
      <c r="D214" s="100">
        <v>300</v>
      </c>
      <c r="E214" s="100"/>
      <c r="F214" s="100">
        <v>190</v>
      </c>
      <c r="G214" s="100">
        <v>110</v>
      </c>
      <c r="H214" s="100">
        <v>300</v>
      </c>
      <c r="I214" s="101"/>
    </row>
    <row r="215" spans="1:9" s="140" customFormat="1" ht="16.5" customHeight="1">
      <c r="A215" s="98" t="s">
        <v>500</v>
      </c>
      <c r="B215" s="141">
        <v>170</v>
      </c>
      <c r="C215" s="99"/>
      <c r="D215" s="100">
        <v>170</v>
      </c>
      <c r="E215" s="100"/>
      <c r="F215" s="100"/>
      <c r="G215" s="100">
        <v>170</v>
      </c>
      <c r="H215" s="100">
        <v>170</v>
      </c>
      <c r="I215" s="101"/>
    </row>
    <row r="216" spans="1:9" s="140" customFormat="1" ht="16.5" customHeight="1">
      <c r="A216" s="98" t="s">
        <v>501</v>
      </c>
      <c r="B216" s="141">
        <v>70</v>
      </c>
      <c r="C216" s="99"/>
      <c r="D216" s="100">
        <v>70</v>
      </c>
      <c r="E216" s="100"/>
      <c r="F216" s="100">
        <v>70</v>
      </c>
      <c r="G216" s="100"/>
      <c r="H216" s="100">
        <v>70</v>
      </c>
      <c r="I216" s="101"/>
    </row>
    <row r="217" spans="1:9" s="140" customFormat="1" ht="16.5" customHeight="1">
      <c r="A217" s="98" t="s">
        <v>502</v>
      </c>
      <c r="B217" s="141">
        <v>450</v>
      </c>
      <c r="C217" s="99"/>
      <c r="D217" s="100">
        <v>450</v>
      </c>
      <c r="E217" s="100"/>
      <c r="F217" s="100"/>
      <c r="G217" s="100">
        <v>450</v>
      </c>
      <c r="H217" s="100">
        <v>450</v>
      </c>
      <c r="I217" s="101"/>
    </row>
    <row r="218" spans="1:9" s="140" customFormat="1" ht="16.5" customHeight="1">
      <c r="A218" s="98" t="s">
        <v>503</v>
      </c>
      <c r="B218" s="141">
        <v>500</v>
      </c>
      <c r="C218" s="99"/>
      <c r="D218" s="100">
        <v>500</v>
      </c>
      <c r="E218" s="100"/>
      <c r="F218" s="100"/>
      <c r="G218" s="100">
        <v>500</v>
      </c>
      <c r="H218" s="100">
        <v>500</v>
      </c>
      <c r="I218" s="101"/>
    </row>
    <row r="219" spans="1:9" s="140" customFormat="1" ht="16.5" customHeight="1">
      <c r="A219" s="98" t="s">
        <v>504</v>
      </c>
      <c r="B219" s="141">
        <v>220</v>
      </c>
      <c r="C219" s="99"/>
      <c r="D219" s="100">
        <v>220</v>
      </c>
      <c r="E219" s="100"/>
      <c r="F219" s="100"/>
      <c r="G219" s="100">
        <v>220</v>
      </c>
      <c r="H219" s="100">
        <v>220</v>
      </c>
      <c r="I219" s="101"/>
    </row>
    <row r="220" spans="1:9" s="140" customFormat="1" ht="16.5" customHeight="1">
      <c r="A220" s="98" t="s">
        <v>505</v>
      </c>
      <c r="B220" s="141">
        <v>600</v>
      </c>
      <c r="C220" s="99"/>
      <c r="D220" s="100">
        <v>600</v>
      </c>
      <c r="E220" s="100"/>
      <c r="F220" s="100"/>
      <c r="G220" s="100">
        <v>600</v>
      </c>
      <c r="H220" s="100">
        <v>600</v>
      </c>
      <c r="I220" s="101"/>
    </row>
    <row r="221" spans="1:9" s="140" customFormat="1" ht="16.5" customHeight="1">
      <c r="A221" s="152" t="s">
        <v>506</v>
      </c>
      <c r="B221" s="141">
        <v>1800</v>
      </c>
      <c r="C221" s="99"/>
      <c r="D221" s="100">
        <v>1800</v>
      </c>
      <c r="E221" s="100">
        <v>1800</v>
      </c>
      <c r="F221" s="100"/>
      <c r="G221" s="100"/>
      <c r="H221" s="100">
        <v>0</v>
      </c>
      <c r="I221" s="101"/>
    </row>
    <row r="222" spans="1:9" s="140" customFormat="1" ht="16.5" customHeight="1">
      <c r="A222" s="152" t="s">
        <v>507</v>
      </c>
      <c r="B222" s="100">
        <v>9961.1</v>
      </c>
      <c r="C222" s="100">
        <v>3807.7</v>
      </c>
      <c r="D222" s="100">
        <v>5777.8</v>
      </c>
      <c r="E222" s="100">
        <v>5169.6</v>
      </c>
      <c r="F222" s="100">
        <v>608.2</v>
      </c>
      <c r="G222" s="100">
        <v>0</v>
      </c>
      <c r="H222" s="100">
        <v>608.2</v>
      </c>
      <c r="I222" s="101"/>
    </row>
    <row r="223" spans="1:9" s="140" customFormat="1" ht="16.5" customHeight="1">
      <c r="A223" s="152" t="s">
        <v>508</v>
      </c>
      <c r="B223" s="141">
        <v>1289.6</v>
      </c>
      <c r="C223" s="141">
        <v>377.6</v>
      </c>
      <c r="D223" s="100">
        <v>863.8</v>
      </c>
      <c r="E223" s="141">
        <v>785.9</v>
      </c>
      <c r="F223" s="141">
        <v>77.9</v>
      </c>
      <c r="G223" s="141">
        <v>0</v>
      </c>
      <c r="H223" s="100">
        <v>77.9</v>
      </c>
      <c r="I223" s="101"/>
    </row>
    <row r="224" spans="1:9" s="140" customFormat="1" ht="16.5" customHeight="1">
      <c r="A224" s="152" t="s">
        <v>509</v>
      </c>
      <c r="B224" s="141">
        <v>132.5</v>
      </c>
      <c r="C224" s="99">
        <v>39.5</v>
      </c>
      <c r="D224" s="100">
        <v>86.4</v>
      </c>
      <c r="E224" s="100">
        <v>83.7</v>
      </c>
      <c r="F224" s="100">
        <v>2.7</v>
      </c>
      <c r="G224" s="100"/>
      <c r="H224" s="100">
        <v>2.7</v>
      </c>
      <c r="I224" s="101" t="s">
        <v>414</v>
      </c>
    </row>
    <row r="225" spans="1:9" s="140" customFormat="1" ht="16.5" customHeight="1">
      <c r="A225" s="152" t="s">
        <v>510</v>
      </c>
      <c r="B225" s="141">
        <v>126.3</v>
      </c>
      <c r="C225" s="99">
        <v>33</v>
      </c>
      <c r="D225" s="100">
        <v>87</v>
      </c>
      <c r="E225" s="100">
        <v>79.6</v>
      </c>
      <c r="F225" s="100">
        <v>7.4</v>
      </c>
      <c r="G225" s="100"/>
      <c r="H225" s="100">
        <v>7.4</v>
      </c>
      <c r="I225" s="101" t="s">
        <v>414</v>
      </c>
    </row>
    <row r="226" spans="1:9" s="140" customFormat="1" ht="16.5" customHeight="1">
      <c r="A226" s="152" t="s">
        <v>511</v>
      </c>
      <c r="B226" s="141">
        <v>87.6</v>
      </c>
      <c r="C226" s="99">
        <v>29</v>
      </c>
      <c r="D226" s="100">
        <v>58.6</v>
      </c>
      <c r="E226" s="100">
        <v>49.8</v>
      </c>
      <c r="F226" s="100">
        <v>8.8</v>
      </c>
      <c r="G226" s="100"/>
      <c r="H226" s="100">
        <v>8.8</v>
      </c>
      <c r="I226" s="101" t="s">
        <v>412</v>
      </c>
    </row>
    <row r="227" spans="1:9" s="140" customFormat="1" ht="16.5" customHeight="1">
      <c r="A227" s="152" t="s">
        <v>512</v>
      </c>
      <c r="B227" s="141">
        <v>113</v>
      </c>
      <c r="C227" s="99">
        <v>29.6</v>
      </c>
      <c r="D227" s="100">
        <v>83.4</v>
      </c>
      <c r="E227" s="100">
        <v>72.1</v>
      </c>
      <c r="F227" s="100">
        <v>11.3</v>
      </c>
      <c r="G227" s="100"/>
      <c r="H227" s="100">
        <v>11.3</v>
      </c>
      <c r="I227" s="101" t="s">
        <v>412</v>
      </c>
    </row>
    <row r="228" spans="1:9" s="140" customFormat="1" ht="16.5" customHeight="1">
      <c r="A228" s="152" t="s">
        <v>513</v>
      </c>
      <c r="B228" s="141">
        <v>47.1</v>
      </c>
      <c r="C228" s="99">
        <v>18.1</v>
      </c>
      <c r="D228" s="100">
        <v>29</v>
      </c>
      <c r="E228" s="100">
        <v>24.3</v>
      </c>
      <c r="F228" s="100">
        <v>4.7</v>
      </c>
      <c r="G228" s="100"/>
      <c r="H228" s="100">
        <v>4.7</v>
      </c>
      <c r="I228" s="101" t="s">
        <v>412</v>
      </c>
    </row>
    <row r="229" spans="1:9" s="140" customFormat="1" ht="16.5" customHeight="1">
      <c r="A229" s="152" t="s">
        <v>514</v>
      </c>
      <c r="B229" s="141">
        <v>56</v>
      </c>
      <c r="C229" s="99">
        <v>14.4</v>
      </c>
      <c r="D229" s="100">
        <v>41.6</v>
      </c>
      <c r="E229" s="100">
        <v>36</v>
      </c>
      <c r="F229" s="100">
        <v>5.6</v>
      </c>
      <c r="G229" s="100"/>
      <c r="H229" s="100">
        <v>5.6</v>
      </c>
      <c r="I229" s="101" t="s">
        <v>412</v>
      </c>
    </row>
    <row r="230" spans="1:9" s="140" customFormat="1" ht="16.5" customHeight="1">
      <c r="A230" s="152" t="s">
        <v>515</v>
      </c>
      <c r="B230" s="141">
        <v>146.4</v>
      </c>
      <c r="C230" s="99">
        <v>43.6</v>
      </c>
      <c r="D230" s="100">
        <v>88.2</v>
      </c>
      <c r="E230" s="100">
        <v>88.2</v>
      </c>
      <c r="F230" s="100"/>
      <c r="G230" s="100"/>
      <c r="H230" s="100">
        <v>0</v>
      </c>
      <c r="I230" s="101" t="s">
        <v>421</v>
      </c>
    </row>
    <row r="231" spans="1:9" s="140" customFormat="1" ht="16.5" customHeight="1">
      <c r="A231" s="152" t="s">
        <v>516</v>
      </c>
      <c r="B231" s="141">
        <v>293.5</v>
      </c>
      <c r="C231" s="99">
        <v>89</v>
      </c>
      <c r="D231" s="100">
        <v>204.5</v>
      </c>
      <c r="E231" s="100">
        <v>175.1</v>
      </c>
      <c r="F231" s="100">
        <v>29.4</v>
      </c>
      <c r="G231" s="100"/>
      <c r="H231" s="100">
        <v>29.4</v>
      </c>
      <c r="I231" s="101" t="s">
        <v>412</v>
      </c>
    </row>
    <row r="232" spans="1:9" s="140" customFormat="1" ht="16.5" customHeight="1">
      <c r="A232" s="152" t="s">
        <v>517</v>
      </c>
      <c r="B232" s="141">
        <v>127.3</v>
      </c>
      <c r="C232" s="99">
        <v>38.2</v>
      </c>
      <c r="D232" s="100">
        <v>76.4</v>
      </c>
      <c r="E232" s="100">
        <v>76.4</v>
      </c>
      <c r="F232" s="100"/>
      <c r="G232" s="100"/>
      <c r="H232" s="100">
        <v>0</v>
      </c>
      <c r="I232" s="101" t="s">
        <v>421</v>
      </c>
    </row>
    <row r="233" spans="1:9" s="140" customFormat="1" ht="16.5" customHeight="1">
      <c r="A233" s="152" t="s">
        <v>518</v>
      </c>
      <c r="B233" s="141">
        <v>159.9</v>
      </c>
      <c r="C233" s="99">
        <v>43.2</v>
      </c>
      <c r="D233" s="100">
        <v>108.7</v>
      </c>
      <c r="E233" s="100">
        <v>100.7</v>
      </c>
      <c r="F233" s="100">
        <v>8</v>
      </c>
      <c r="G233" s="100"/>
      <c r="H233" s="100">
        <v>8</v>
      </c>
      <c r="I233" s="101" t="s">
        <v>414</v>
      </c>
    </row>
    <row r="234" spans="1:9" s="140" customFormat="1" ht="16.5" customHeight="1">
      <c r="A234" s="152" t="s">
        <v>519</v>
      </c>
      <c r="B234" s="141">
        <v>2805.6</v>
      </c>
      <c r="C234" s="141">
        <v>935.4</v>
      </c>
      <c r="D234" s="100">
        <v>1724.1</v>
      </c>
      <c r="E234" s="141">
        <v>1599.5</v>
      </c>
      <c r="F234" s="141">
        <v>124.6</v>
      </c>
      <c r="G234" s="141">
        <v>0</v>
      </c>
      <c r="H234" s="100">
        <v>124.6</v>
      </c>
      <c r="I234" s="101"/>
    </row>
    <row r="235" spans="1:9" s="140" customFormat="1" ht="16.5" customHeight="1">
      <c r="A235" s="152" t="s">
        <v>520</v>
      </c>
      <c r="B235" s="141">
        <v>290.9</v>
      </c>
      <c r="C235" s="99">
        <v>87.3</v>
      </c>
      <c r="D235" s="100">
        <v>174.5</v>
      </c>
      <c r="E235" s="100">
        <v>174.5</v>
      </c>
      <c r="F235" s="100"/>
      <c r="G235" s="100"/>
      <c r="H235" s="100">
        <v>0</v>
      </c>
      <c r="I235" s="101" t="s">
        <v>421</v>
      </c>
    </row>
    <row r="236" spans="1:9" s="140" customFormat="1" ht="16.5" customHeight="1">
      <c r="A236" s="152" t="s">
        <v>521</v>
      </c>
      <c r="B236" s="141">
        <v>205.1</v>
      </c>
      <c r="C236" s="99">
        <v>55.4</v>
      </c>
      <c r="D236" s="100">
        <v>129.2</v>
      </c>
      <c r="E236" s="100">
        <v>129.2</v>
      </c>
      <c r="F236" s="100"/>
      <c r="G236" s="100"/>
      <c r="H236" s="100">
        <v>0</v>
      </c>
      <c r="I236" s="101" t="s">
        <v>421</v>
      </c>
    </row>
    <row r="237" spans="1:9" s="140" customFormat="1" ht="16.5" customHeight="1">
      <c r="A237" s="152" t="s">
        <v>522</v>
      </c>
      <c r="B237" s="141">
        <v>196.5</v>
      </c>
      <c r="C237" s="99">
        <v>58.9</v>
      </c>
      <c r="D237" s="100">
        <v>117.9</v>
      </c>
      <c r="E237" s="100">
        <v>117.9</v>
      </c>
      <c r="F237" s="100"/>
      <c r="G237" s="100"/>
      <c r="H237" s="100">
        <v>0</v>
      </c>
      <c r="I237" s="101" t="s">
        <v>421</v>
      </c>
    </row>
    <row r="238" spans="1:9" s="140" customFormat="1" ht="16.5" customHeight="1">
      <c r="A238" s="152" t="s">
        <v>523</v>
      </c>
      <c r="B238" s="141">
        <v>197.8</v>
      </c>
      <c r="C238" s="99">
        <v>53.4</v>
      </c>
      <c r="D238" s="100">
        <v>124.6</v>
      </c>
      <c r="E238" s="100">
        <v>124.6</v>
      </c>
      <c r="F238" s="100"/>
      <c r="G238" s="100"/>
      <c r="H238" s="100">
        <v>0</v>
      </c>
      <c r="I238" s="101" t="s">
        <v>421</v>
      </c>
    </row>
    <row r="239" spans="1:9" s="140" customFormat="1" ht="16.5" customHeight="1">
      <c r="A239" s="152" t="s">
        <v>524</v>
      </c>
      <c r="B239" s="141">
        <v>179.1</v>
      </c>
      <c r="C239" s="99">
        <v>48.4</v>
      </c>
      <c r="D239" s="100">
        <v>112.8</v>
      </c>
      <c r="E239" s="100">
        <v>112.8</v>
      </c>
      <c r="F239" s="100"/>
      <c r="G239" s="100"/>
      <c r="H239" s="100">
        <v>0</v>
      </c>
      <c r="I239" s="101" t="s">
        <v>421</v>
      </c>
    </row>
    <row r="240" spans="1:9" s="140" customFormat="1" ht="16.5" customHeight="1">
      <c r="A240" s="152" t="s">
        <v>525</v>
      </c>
      <c r="B240" s="141">
        <v>214.8</v>
      </c>
      <c r="C240" s="99">
        <v>82.1</v>
      </c>
      <c r="D240" s="100">
        <v>132.7</v>
      </c>
      <c r="E240" s="100">
        <v>111.2</v>
      </c>
      <c r="F240" s="100">
        <v>21.5</v>
      </c>
      <c r="G240" s="100"/>
      <c r="H240" s="100">
        <v>21.5</v>
      </c>
      <c r="I240" s="101" t="s">
        <v>412</v>
      </c>
    </row>
    <row r="241" spans="1:9" s="140" customFormat="1" ht="16.5" customHeight="1">
      <c r="A241" s="152" t="s">
        <v>526</v>
      </c>
      <c r="B241" s="141">
        <v>374.1</v>
      </c>
      <c r="C241" s="99">
        <v>134.9</v>
      </c>
      <c r="D241" s="100">
        <v>239.2</v>
      </c>
      <c r="E241" s="100">
        <v>201.8</v>
      </c>
      <c r="F241" s="100">
        <v>37.4</v>
      </c>
      <c r="G241" s="100"/>
      <c r="H241" s="100">
        <v>37.4</v>
      </c>
      <c r="I241" s="101" t="s">
        <v>412</v>
      </c>
    </row>
    <row r="242" spans="1:9" s="140" customFormat="1" ht="16.5" customHeight="1">
      <c r="A242" s="152" t="s">
        <v>527</v>
      </c>
      <c r="B242" s="141">
        <v>143.8</v>
      </c>
      <c r="C242" s="99">
        <v>51.8</v>
      </c>
      <c r="D242" s="100">
        <v>84.8</v>
      </c>
      <c r="E242" s="100">
        <v>77.6</v>
      </c>
      <c r="F242" s="100">
        <v>7.2</v>
      </c>
      <c r="G242" s="100"/>
      <c r="H242" s="100">
        <v>7.2</v>
      </c>
      <c r="I242" s="101" t="s">
        <v>414</v>
      </c>
    </row>
    <row r="243" spans="1:9" s="140" customFormat="1" ht="16.5" customHeight="1">
      <c r="A243" s="152" t="s">
        <v>528</v>
      </c>
      <c r="B243" s="141">
        <v>205.3</v>
      </c>
      <c r="C243" s="99">
        <v>73.9</v>
      </c>
      <c r="D243" s="100">
        <v>121.1</v>
      </c>
      <c r="E243" s="100">
        <v>110.8</v>
      </c>
      <c r="F243" s="100">
        <v>10.3</v>
      </c>
      <c r="G243" s="100"/>
      <c r="H243" s="100">
        <v>10.3</v>
      </c>
      <c r="I243" s="101" t="s">
        <v>414</v>
      </c>
    </row>
    <row r="244" spans="1:9" s="140" customFormat="1" ht="16.5" customHeight="1">
      <c r="A244" s="152" t="s">
        <v>529</v>
      </c>
      <c r="B244" s="141">
        <v>289.9</v>
      </c>
      <c r="C244" s="99">
        <v>120.8</v>
      </c>
      <c r="D244" s="100">
        <v>154.6</v>
      </c>
      <c r="E244" s="100">
        <v>142.2</v>
      </c>
      <c r="F244" s="100">
        <v>12.4</v>
      </c>
      <c r="G244" s="100"/>
      <c r="H244" s="100">
        <v>12.4</v>
      </c>
      <c r="I244" s="101" t="s">
        <v>414</v>
      </c>
    </row>
    <row r="245" spans="1:9" s="140" customFormat="1" ht="16.5" customHeight="1">
      <c r="A245" s="153" t="s">
        <v>530</v>
      </c>
      <c r="B245" s="141">
        <v>23.5</v>
      </c>
      <c r="C245" s="99">
        <v>11</v>
      </c>
      <c r="D245" s="100">
        <v>12.5</v>
      </c>
      <c r="E245" s="100">
        <v>10.1</v>
      </c>
      <c r="F245" s="100">
        <v>2.4</v>
      </c>
      <c r="G245" s="100"/>
      <c r="H245" s="100">
        <v>2.4</v>
      </c>
      <c r="I245" s="101" t="s">
        <v>412</v>
      </c>
    </row>
    <row r="246" spans="1:9" s="140" customFormat="1" ht="16.5" customHeight="1">
      <c r="A246" s="153" t="s">
        <v>531</v>
      </c>
      <c r="B246" s="141">
        <v>78.3</v>
      </c>
      <c r="C246" s="99">
        <v>34.2</v>
      </c>
      <c r="D246" s="100">
        <v>44.1</v>
      </c>
      <c r="E246" s="100">
        <v>36.3</v>
      </c>
      <c r="F246" s="100">
        <v>7.8</v>
      </c>
      <c r="G246" s="100"/>
      <c r="H246" s="100">
        <v>7.8</v>
      </c>
      <c r="I246" s="101" t="s">
        <v>412</v>
      </c>
    </row>
    <row r="247" spans="1:9" s="140" customFormat="1" ht="16.5" customHeight="1">
      <c r="A247" s="153" t="s">
        <v>532</v>
      </c>
      <c r="B247" s="141">
        <v>91.9</v>
      </c>
      <c r="C247" s="99">
        <v>33.6</v>
      </c>
      <c r="D247" s="100">
        <v>58.3</v>
      </c>
      <c r="E247" s="100">
        <v>49.1</v>
      </c>
      <c r="F247" s="100">
        <v>9.2</v>
      </c>
      <c r="G247" s="100"/>
      <c r="H247" s="100">
        <v>9.2</v>
      </c>
      <c r="I247" s="101" t="s">
        <v>412</v>
      </c>
    </row>
    <row r="248" spans="1:9" s="140" customFormat="1" ht="16.5" customHeight="1">
      <c r="A248" s="153" t="s">
        <v>533</v>
      </c>
      <c r="B248" s="141">
        <v>55.4</v>
      </c>
      <c r="C248" s="99">
        <v>24.3</v>
      </c>
      <c r="D248" s="100">
        <v>28.3</v>
      </c>
      <c r="E248" s="100">
        <v>26</v>
      </c>
      <c r="F248" s="100">
        <v>2.3</v>
      </c>
      <c r="G248" s="100"/>
      <c r="H248" s="100">
        <v>2.3</v>
      </c>
      <c r="I248" s="101" t="s">
        <v>414</v>
      </c>
    </row>
    <row r="249" spans="1:9" s="140" customFormat="1" ht="16.5" customHeight="1">
      <c r="A249" s="153" t="s">
        <v>534</v>
      </c>
      <c r="B249" s="141">
        <v>173.3</v>
      </c>
      <c r="C249" s="99">
        <v>65.4</v>
      </c>
      <c r="D249" s="100">
        <v>107.9</v>
      </c>
      <c r="E249" s="100">
        <v>98.1</v>
      </c>
      <c r="F249" s="100">
        <v>9.8</v>
      </c>
      <c r="G249" s="100"/>
      <c r="H249" s="100">
        <v>9.8</v>
      </c>
      <c r="I249" s="101" t="s">
        <v>412</v>
      </c>
    </row>
    <row r="250" spans="1:9" s="140" customFormat="1" ht="16.5" customHeight="1">
      <c r="A250" s="153" t="s">
        <v>535</v>
      </c>
      <c r="B250" s="141">
        <v>85.9</v>
      </c>
      <c r="C250" s="99"/>
      <c r="D250" s="100">
        <v>81.6</v>
      </c>
      <c r="E250" s="100">
        <v>77.3</v>
      </c>
      <c r="F250" s="100">
        <v>4.3</v>
      </c>
      <c r="G250" s="100"/>
      <c r="H250" s="100">
        <v>4.3</v>
      </c>
      <c r="I250" s="101" t="s">
        <v>414</v>
      </c>
    </row>
    <row r="251" spans="1:9" s="140" customFormat="1" ht="16.5" customHeight="1">
      <c r="A251" s="152" t="s">
        <v>536</v>
      </c>
      <c r="B251" s="141">
        <v>2822.2</v>
      </c>
      <c r="C251" s="141">
        <v>1116</v>
      </c>
      <c r="D251" s="100">
        <v>1614.9</v>
      </c>
      <c r="E251" s="141">
        <v>1457.5</v>
      </c>
      <c r="F251" s="141">
        <v>157.4</v>
      </c>
      <c r="G251" s="141">
        <v>0</v>
      </c>
      <c r="H251" s="100">
        <v>157.4</v>
      </c>
      <c r="I251" s="101"/>
    </row>
    <row r="252" spans="1:9" s="140" customFormat="1" ht="16.5" customHeight="1">
      <c r="A252" s="152" t="s">
        <v>537</v>
      </c>
      <c r="B252" s="141">
        <v>125.8</v>
      </c>
      <c r="C252" s="99">
        <v>63.1</v>
      </c>
      <c r="D252" s="100">
        <v>62.7</v>
      </c>
      <c r="E252" s="100">
        <v>56.4</v>
      </c>
      <c r="F252" s="100">
        <v>6.3</v>
      </c>
      <c r="G252" s="100"/>
      <c r="H252" s="100">
        <v>6.3</v>
      </c>
      <c r="I252" s="101" t="s">
        <v>412</v>
      </c>
    </row>
    <row r="253" spans="1:9" s="140" customFormat="1" ht="16.5" customHeight="1">
      <c r="A253" s="152" t="s">
        <v>538</v>
      </c>
      <c r="B253" s="141">
        <v>52.1</v>
      </c>
      <c r="C253" s="99">
        <v>29</v>
      </c>
      <c r="D253" s="100">
        <v>23.1</v>
      </c>
      <c r="E253" s="100">
        <v>20.8</v>
      </c>
      <c r="F253" s="100">
        <v>2.3</v>
      </c>
      <c r="G253" s="100"/>
      <c r="H253" s="100">
        <v>2.3</v>
      </c>
      <c r="I253" s="101" t="s">
        <v>412</v>
      </c>
    </row>
    <row r="254" spans="1:9" s="140" customFormat="1" ht="16.5" customHeight="1">
      <c r="A254" s="152" t="s">
        <v>539</v>
      </c>
      <c r="B254" s="141">
        <v>174.8</v>
      </c>
      <c r="C254" s="99">
        <v>81.7</v>
      </c>
      <c r="D254" s="100">
        <v>84.4</v>
      </c>
      <c r="E254" s="100">
        <v>84.4</v>
      </c>
      <c r="F254" s="100"/>
      <c r="G254" s="100"/>
      <c r="H254" s="100">
        <v>0</v>
      </c>
      <c r="I254" s="101" t="s">
        <v>414</v>
      </c>
    </row>
    <row r="255" spans="1:9" s="140" customFormat="1" ht="16.5" customHeight="1">
      <c r="A255" s="152" t="s">
        <v>540</v>
      </c>
      <c r="B255" s="141">
        <v>115.4</v>
      </c>
      <c r="C255" s="99">
        <v>63.5</v>
      </c>
      <c r="D255" s="100">
        <v>51.9</v>
      </c>
      <c r="E255" s="100">
        <v>40.4</v>
      </c>
      <c r="F255" s="100">
        <v>11.5</v>
      </c>
      <c r="G255" s="100"/>
      <c r="H255" s="100">
        <v>11.5</v>
      </c>
      <c r="I255" s="101" t="s">
        <v>412</v>
      </c>
    </row>
    <row r="256" spans="1:9" s="140" customFormat="1" ht="16.5" customHeight="1">
      <c r="A256" s="152" t="s">
        <v>541</v>
      </c>
      <c r="B256" s="141">
        <v>134.6</v>
      </c>
      <c r="C256" s="99">
        <v>49.6</v>
      </c>
      <c r="D256" s="100">
        <v>78.3</v>
      </c>
      <c r="E256" s="100">
        <v>71.8</v>
      </c>
      <c r="F256" s="100">
        <v>6.5</v>
      </c>
      <c r="G256" s="100"/>
      <c r="H256" s="100">
        <v>6.5</v>
      </c>
      <c r="I256" s="101" t="s">
        <v>414</v>
      </c>
    </row>
    <row r="257" spans="1:9" s="140" customFormat="1" ht="16.5" customHeight="1">
      <c r="A257" s="152" t="s">
        <v>542</v>
      </c>
      <c r="B257" s="141">
        <v>227</v>
      </c>
      <c r="C257" s="99">
        <v>81.7</v>
      </c>
      <c r="D257" s="100">
        <v>134</v>
      </c>
      <c r="E257" s="100">
        <v>122.6</v>
      </c>
      <c r="F257" s="100">
        <v>11.4</v>
      </c>
      <c r="G257" s="100"/>
      <c r="H257" s="100">
        <v>11.4</v>
      </c>
      <c r="I257" s="101" t="s">
        <v>414</v>
      </c>
    </row>
    <row r="258" spans="1:9" s="140" customFormat="1" ht="16.5" customHeight="1">
      <c r="A258" s="152" t="s">
        <v>543</v>
      </c>
      <c r="B258" s="141">
        <v>212.9</v>
      </c>
      <c r="C258" s="99">
        <v>76.6</v>
      </c>
      <c r="D258" s="100">
        <v>125.6</v>
      </c>
      <c r="E258" s="100">
        <v>115</v>
      </c>
      <c r="F258" s="100">
        <v>10.6</v>
      </c>
      <c r="G258" s="100"/>
      <c r="H258" s="100">
        <v>10.6</v>
      </c>
      <c r="I258" s="101" t="s">
        <v>414</v>
      </c>
    </row>
    <row r="259" spans="1:9" s="140" customFormat="1" ht="16.5" customHeight="1">
      <c r="A259" s="152" t="s">
        <v>544</v>
      </c>
      <c r="B259" s="141">
        <v>204.6</v>
      </c>
      <c r="C259" s="99">
        <v>73.6</v>
      </c>
      <c r="D259" s="100">
        <v>131</v>
      </c>
      <c r="E259" s="100">
        <v>110.5</v>
      </c>
      <c r="F259" s="100">
        <v>20.5</v>
      </c>
      <c r="G259" s="100"/>
      <c r="H259" s="100">
        <v>20.5</v>
      </c>
      <c r="I259" s="101" t="s">
        <v>412</v>
      </c>
    </row>
    <row r="260" spans="1:9" s="140" customFormat="1" ht="16.5" customHeight="1">
      <c r="A260" s="152" t="s">
        <v>545</v>
      </c>
      <c r="B260" s="141">
        <v>345.2</v>
      </c>
      <c r="C260" s="99">
        <v>125.1</v>
      </c>
      <c r="D260" s="100">
        <v>220.1</v>
      </c>
      <c r="E260" s="100">
        <v>185.6</v>
      </c>
      <c r="F260" s="100">
        <v>34.5</v>
      </c>
      <c r="G260" s="100"/>
      <c r="H260" s="100">
        <v>34.5</v>
      </c>
      <c r="I260" s="101" t="s">
        <v>412</v>
      </c>
    </row>
    <row r="261" spans="1:9" s="140" customFormat="1" ht="16.5" customHeight="1">
      <c r="A261" s="152" t="s">
        <v>546</v>
      </c>
      <c r="B261" s="141">
        <v>333.4</v>
      </c>
      <c r="C261" s="99">
        <v>120</v>
      </c>
      <c r="D261" s="100">
        <v>196.7</v>
      </c>
      <c r="E261" s="100">
        <v>180</v>
      </c>
      <c r="F261" s="100">
        <v>16.7</v>
      </c>
      <c r="G261" s="100"/>
      <c r="H261" s="100">
        <v>16.7</v>
      </c>
      <c r="I261" s="101" t="s">
        <v>414</v>
      </c>
    </row>
    <row r="262" spans="1:9" s="140" customFormat="1" ht="16.5" customHeight="1">
      <c r="A262" s="153" t="s">
        <v>547</v>
      </c>
      <c r="B262" s="141">
        <v>153.5</v>
      </c>
      <c r="C262" s="99">
        <v>81</v>
      </c>
      <c r="D262" s="100">
        <v>64.8</v>
      </c>
      <c r="E262" s="100">
        <v>64.8</v>
      </c>
      <c r="F262" s="100"/>
      <c r="G262" s="100"/>
      <c r="H262" s="100">
        <v>0</v>
      </c>
      <c r="I262" s="101" t="s">
        <v>414</v>
      </c>
    </row>
    <row r="263" spans="1:9" s="140" customFormat="1" ht="16.5" customHeight="1">
      <c r="A263" s="153" t="s">
        <v>548</v>
      </c>
      <c r="B263" s="141">
        <v>149.8</v>
      </c>
      <c r="C263" s="99">
        <v>59.6</v>
      </c>
      <c r="D263" s="100">
        <v>90.2</v>
      </c>
      <c r="E263" s="100">
        <v>82.7</v>
      </c>
      <c r="F263" s="100">
        <v>7.5</v>
      </c>
      <c r="G263" s="100"/>
      <c r="H263" s="100">
        <v>7.5</v>
      </c>
      <c r="I263" s="101" t="s">
        <v>412</v>
      </c>
    </row>
    <row r="264" spans="1:9" s="140" customFormat="1" ht="16.5" customHeight="1">
      <c r="A264" s="153" t="s">
        <v>549</v>
      </c>
      <c r="B264" s="141">
        <v>176</v>
      </c>
      <c r="C264" s="99">
        <v>63.4</v>
      </c>
      <c r="D264" s="100">
        <v>103.9</v>
      </c>
      <c r="E264" s="100">
        <v>95.1</v>
      </c>
      <c r="F264" s="100">
        <v>8.8</v>
      </c>
      <c r="G264" s="100"/>
      <c r="H264" s="100">
        <v>8.8</v>
      </c>
      <c r="I264" s="101" t="s">
        <v>414</v>
      </c>
    </row>
    <row r="265" spans="1:9" s="140" customFormat="1" ht="16.5" customHeight="1">
      <c r="A265" s="153" t="s">
        <v>550</v>
      </c>
      <c r="B265" s="141">
        <v>227.3</v>
      </c>
      <c r="C265" s="99">
        <v>81.8</v>
      </c>
      <c r="D265" s="100">
        <v>134.1</v>
      </c>
      <c r="E265" s="100">
        <v>122.8</v>
      </c>
      <c r="F265" s="100">
        <v>11.3</v>
      </c>
      <c r="G265" s="100"/>
      <c r="H265" s="100">
        <v>11.3</v>
      </c>
      <c r="I265" s="101" t="s">
        <v>414</v>
      </c>
    </row>
    <row r="266" spans="1:9" s="140" customFormat="1" ht="16.5" customHeight="1">
      <c r="A266" s="153" t="s">
        <v>551</v>
      </c>
      <c r="B266" s="141">
        <v>18</v>
      </c>
      <c r="C266" s="99">
        <v>6.5</v>
      </c>
      <c r="D266" s="100">
        <v>10.7</v>
      </c>
      <c r="E266" s="100">
        <v>9.8</v>
      </c>
      <c r="F266" s="100">
        <v>0.9</v>
      </c>
      <c r="G266" s="100"/>
      <c r="H266" s="100">
        <v>0.9</v>
      </c>
      <c r="I266" s="101" t="s">
        <v>414</v>
      </c>
    </row>
    <row r="267" spans="1:9" s="140" customFormat="1" ht="16.5" customHeight="1">
      <c r="A267" s="153" t="s">
        <v>552</v>
      </c>
      <c r="B267" s="141">
        <v>34</v>
      </c>
      <c r="C267" s="99">
        <v>10.2</v>
      </c>
      <c r="D267" s="100">
        <v>22.1</v>
      </c>
      <c r="E267" s="100">
        <v>20.4</v>
      </c>
      <c r="F267" s="100">
        <v>1.7</v>
      </c>
      <c r="G267" s="100"/>
      <c r="H267" s="100">
        <v>1.7</v>
      </c>
      <c r="I267" s="101" t="s">
        <v>414</v>
      </c>
    </row>
    <row r="268" spans="1:9" s="140" customFormat="1" ht="16.5" customHeight="1">
      <c r="A268" s="153" t="s">
        <v>553</v>
      </c>
      <c r="B268" s="141">
        <v>137.8</v>
      </c>
      <c r="C268" s="99">
        <v>49.6</v>
      </c>
      <c r="D268" s="100">
        <v>81.3</v>
      </c>
      <c r="E268" s="100">
        <v>74.4</v>
      </c>
      <c r="F268" s="100">
        <v>6.9</v>
      </c>
      <c r="G268" s="100"/>
      <c r="H268" s="100">
        <v>6.9</v>
      </c>
      <c r="I268" s="101" t="s">
        <v>414</v>
      </c>
    </row>
    <row r="269" spans="1:9" s="140" customFormat="1" ht="24">
      <c r="A269" s="154" t="s">
        <v>554</v>
      </c>
      <c r="B269" s="141">
        <v>900</v>
      </c>
      <c r="C269" s="99"/>
      <c r="D269" s="100">
        <v>810</v>
      </c>
      <c r="E269" s="100">
        <v>810</v>
      </c>
      <c r="F269" s="100"/>
      <c r="G269" s="100"/>
      <c r="H269" s="100">
        <v>0</v>
      </c>
      <c r="I269" s="101" t="s">
        <v>555</v>
      </c>
    </row>
    <row r="270" spans="1:9" s="140" customFormat="1" ht="14.25">
      <c r="A270" s="154" t="s">
        <v>556</v>
      </c>
      <c r="B270" s="141">
        <v>240.7</v>
      </c>
      <c r="C270" s="99">
        <v>198.7</v>
      </c>
      <c r="D270" s="100">
        <v>42</v>
      </c>
      <c r="E270" s="100">
        <v>18</v>
      </c>
      <c r="F270" s="100">
        <v>24</v>
      </c>
      <c r="G270" s="100"/>
      <c r="H270" s="100">
        <v>24</v>
      </c>
      <c r="I270" s="101"/>
    </row>
    <row r="271" spans="1:9" s="140" customFormat="1" ht="14.25">
      <c r="A271" s="154" t="s">
        <v>557</v>
      </c>
      <c r="B271" s="141">
        <v>128</v>
      </c>
      <c r="C271" s="99">
        <v>57</v>
      </c>
      <c r="D271" s="100">
        <v>71</v>
      </c>
      <c r="E271" s="100">
        <v>58.2</v>
      </c>
      <c r="F271" s="100">
        <v>12.8</v>
      </c>
      <c r="G271" s="100"/>
      <c r="H271" s="100">
        <v>12.8</v>
      </c>
      <c r="I271" s="101"/>
    </row>
    <row r="272" spans="1:9" s="140" customFormat="1" ht="14.25">
      <c r="A272" s="154" t="s">
        <v>558</v>
      </c>
      <c r="B272" s="141">
        <v>1160</v>
      </c>
      <c r="C272" s="99">
        <v>1123</v>
      </c>
      <c r="D272" s="100">
        <v>37</v>
      </c>
      <c r="E272" s="100">
        <v>37</v>
      </c>
      <c r="F272" s="100"/>
      <c r="G272" s="100"/>
      <c r="H272" s="100">
        <v>0</v>
      </c>
      <c r="I272" s="101"/>
    </row>
    <row r="273" spans="1:9" s="140" customFormat="1" ht="16.5" customHeight="1">
      <c r="A273" s="150" t="s">
        <v>559</v>
      </c>
      <c r="B273" s="141">
        <v>100</v>
      </c>
      <c r="C273" s="99"/>
      <c r="D273" s="100">
        <v>100</v>
      </c>
      <c r="E273" s="100">
        <v>90</v>
      </c>
      <c r="F273" s="100">
        <v>10</v>
      </c>
      <c r="G273" s="100"/>
      <c r="H273" s="100">
        <v>10</v>
      </c>
      <c r="I273" s="101"/>
    </row>
    <row r="274" spans="1:9" s="140" customFormat="1" ht="16.5" customHeight="1">
      <c r="A274" s="150" t="s">
        <v>560</v>
      </c>
      <c r="B274" s="141">
        <v>15</v>
      </c>
      <c r="C274" s="99"/>
      <c r="D274" s="100">
        <v>15</v>
      </c>
      <c r="E274" s="100">
        <v>13.5</v>
      </c>
      <c r="F274" s="100">
        <v>1.5</v>
      </c>
      <c r="G274" s="100"/>
      <c r="H274" s="100">
        <v>1.5</v>
      </c>
      <c r="I274" s="101"/>
    </row>
    <row r="275" spans="1:9" s="140" customFormat="1" ht="16.5" customHeight="1">
      <c r="A275" s="150" t="s">
        <v>561</v>
      </c>
      <c r="B275" s="141">
        <v>500</v>
      </c>
      <c r="C275" s="99"/>
      <c r="D275" s="100">
        <v>500</v>
      </c>
      <c r="E275" s="100">
        <v>300</v>
      </c>
      <c r="F275" s="100">
        <v>200</v>
      </c>
      <c r="G275" s="100"/>
      <c r="H275" s="100">
        <v>200</v>
      </c>
      <c r="I275" s="101"/>
    </row>
    <row r="276" spans="1:9" s="139" customFormat="1" ht="16.5" customHeight="1">
      <c r="A276" s="137" t="s">
        <v>86</v>
      </c>
      <c r="B276" s="138">
        <v>3362.4</v>
      </c>
      <c r="C276" s="138">
        <v>0</v>
      </c>
      <c r="D276" s="138">
        <v>3312.4</v>
      </c>
      <c r="E276" s="138">
        <v>1862.5</v>
      </c>
      <c r="F276" s="138">
        <v>825.5</v>
      </c>
      <c r="G276" s="138">
        <v>624.4</v>
      </c>
      <c r="H276" s="138">
        <v>1449.9</v>
      </c>
      <c r="I276" s="132"/>
    </row>
    <row r="277" spans="1:9" s="140" customFormat="1" ht="16.5" customHeight="1">
      <c r="A277" s="98" t="s">
        <v>562</v>
      </c>
      <c r="B277" s="100">
        <v>670.4</v>
      </c>
      <c r="C277" s="100">
        <v>0</v>
      </c>
      <c r="D277" s="100">
        <v>620.4</v>
      </c>
      <c r="E277" s="100">
        <v>441.5</v>
      </c>
      <c r="F277" s="100">
        <v>140.5</v>
      </c>
      <c r="G277" s="100">
        <v>38.4</v>
      </c>
      <c r="H277" s="100">
        <v>178.9</v>
      </c>
      <c r="I277" s="101"/>
    </row>
    <row r="278" spans="1:9" s="140" customFormat="1" ht="16.5" customHeight="1">
      <c r="A278" s="98" t="s">
        <v>563</v>
      </c>
      <c r="B278" s="141">
        <v>48</v>
      </c>
      <c r="C278" s="99"/>
      <c r="D278" s="100">
        <v>48</v>
      </c>
      <c r="E278" s="100"/>
      <c r="F278" s="100">
        <v>9.6</v>
      </c>
      <c r="G278" s="100">
        <v>38.4</v>
      </c>
      <c r="H278" s="100">
        <v>48</v>
      </c>
      <c r="I278" s="101"/>
    </row>
    <row r="279" spans="1:9" s="140" customFormat="1" ht="16.5" customHeight="1">
      <c r="A279" s="134" t="s">
        <v>564</v>
      </c>
      <c r="B279" s="141">
        <v>10</v>
      </c>
      <c r="C279" s="99"/>
      <c r="D279" s="100">
        <v>10</v>
      </c>
      <c r="E279" s="99">
        <v>10</v>
      </c>
      <c r="F279" s="99"/>
      <c r="G279" s="100"/>
      <c r="H279" s="100">
        <v>0</v>
      </c>
      <c r="I279" s="101"/>
    </row>
    <row r="280" spans="1:9" s="140" customFormat="1" ht="16.5" customHeight="1">
      <c r="A280" s="134" t="s">
        <v>565</v>
      </c>
      <c r="B280" s="141">
        <v>3</v>
      </c>
      <c r="C280" s="99"/>
      <c r="D280" s="100">
        <v>3</v>
      </c>
      <c r="E280" s="99">
        <v>3</v>
      </c>
      <c r="F280" s="99"/>
      <c r="G280" s="100"/>
      <c r="H280" s="100">
        <v>0</v>
      </c>
      <c r="I280" s="101"/>
    </row>
    <row r="281" spans="1:9" s="140" customFormat="1" ht="16.5" customHeight="1">
      <c r="A281" s="134" t="s">
        <v>566</v>
      </c>
      <c r="B281" s="141">
        <v>5</v>
      </c>
      <c r="C281" s="99"/>
      <c r="D281" s="100">
        <v>5</v>
      </c>
      <c r="E281" s="99">
        <v>5</v>
      </c>
      <c r="F281" s="99"/>
      <c r="G281" s="100"/>
      <c r="H281" s="100">
        <v>0</v>
      </c>
      <c r="I281" s="101"/>
    </row>
    <row r="282" spans="1:9" s="140" customFormat="1" ht="16.5" customHeight="1">
      <c r="A282" s="134" t="s">
        <v>567</v>
      </c>
      <c r="B282" s="141">
        <v>3</v>
      </c>
      <c r="C282" s="99"/>
      <c r="D282" s="100">
        <v>3</v>
      </c>
      <c r="E282" s="99">
        <v>3</v>
      </c>
      <c r="F282" s="99"/>
      <c r="G282" s="100"/>
      <c r="H282" s="100">
        <v>0</v>
      </c>
      <c r="I282" s="101"/>
    </row>
    <row r="283" spans="1:9" s="140" customFormat="1" ht="16.5" customHeight="1">
      <c r="A283" s="134" t="s">
        <v>568</v>
      </c>
      <c r="B283" s="141">
        <v>15</v>
      </c>
      <c r="C283" s="99"/>
      <c r="D283" s="100">
        <v>15</v>
      </c>
      <c r="E283" s="99">
        <v>15</v>
      </c>
      <c r="F283" s="99"/>
      <c r="G283" s="100"/>
      <c r="H283" s="100">
        <v>0</v>
      </c>
      <c r="I283" s="101"/>
    </row>
    <row r="284" spans="1:9" s="140" customFormat="1" ht="16.5" customHeight="1">
      <c r="A284" s="134" t="s">
        <v>569</v>
      </c>
      <c r="B284" s="141">
        <v>9</v>
      </c>
      <c r="C284" s="99"/>
      <c r="D284" s="100">
        <v>9</v>
      </c>
      <c r="E284" s="99">
        <v>9</v>
      </c>
      <c r="F284" s="99"/>
      <c r="G284" s="100"/>
      <c r="H284" s="100">
        <v>0</v>
      </c>
      <c r="I284" s="101"/>
    </row>
    <row r="285" spans="1:9" s="140" customFormat="1" ht="16.5" customHeight="1">
      <c r="A285" s="134" t="s">
        <v>570</v>
      </c>
      <c r="B285" s="141">
        <v>120</v>
      </c>
      <c r="C285" s="99"/>
      <c r="D285" s="100">
        <v>120</v>
      </c>
      <c r="E285" s="99">
        <v>120</v>
      </c>
      <c r="F285" s="99"/>
      <c r="G285" s="100"/>
      <c r="H285" s="100">
        <v>0</v>
      </c>
      <c r="I285" s="101"/>
    </row>
    <row r="286" spans="1:9" s="140" customFormat="1" ht="16.5" customHeight="1">
      <c r="A286" s="134" t="s">
        <v>571</v>
      </c>
      <c r="B286" s="141">
        <v>6.8</v>
      </c>
      <c r="C286" s="99"/>
      <c r="D286" s="100">
        <v>6.8</v>
      </c>
      <c r="E286" s="99">
        <v>6.8</v>
      </c>
      <c r="F286" s="99"/>
      <c r="G286" s="100"/>
      <c r="H286" s="100">
        <v>0</v>
      </c>
      <c r="I286" s="101"/>
    </row>
    <row r="287" spans="1:9" s="140" customFormat="1" ht="16.5" customHeight="1">
      <c r="A287" s="134" t="s">
        <v>572</v>
      </c>
      <c r="B287" s="141">
        <v>30</v>
      </c>
      <c r="C287" s="99"/>
      <c r="D287" s="100">
        <v>30</v>
      </c>
      <c r="E287" s="99"/>
      <c r="F287" s="99">
        <v>30</v>
      </c>
      <c r="G287" s="100"/>
      <c r="H287" s="100">
        <v>30</v>
      </c>
      <c r="I287" s="142" t="s">
        <v>339</v>
      </c>
    </row>
    <row r="288" spans="1:9" s="140" customFormat="1" ht="16.5" customHeight="1">
      <c r="A288" s="134" t="s">
        <v>573</v>
      </c>
      <c r="B288" s="141">
        <v>7.1</v>
      </c>
      <c r="C288" s="99"/>
      <c r="D288" s="100">
        <v>7.1</v>
      </c>
      <c r="E288" s="99"/>
      <c r="F288" s="99">
        <v>7.1</v>
      </c>
      <c r="G288" s="100"/>
      <c r="H288" s="100">
        <v>7.1</v>
      </c>
      <c r="I288" s="101"/>
    </row>
    <row r="289" spans="1:9" s="140" customFormat="1" ht="16.5" customHeight="1">
      <c r="A289" s="134" t="s">
        <v>574</v>
      </c>
      <c r="B289" s="141">
        <v>1</v>
      </c>
      <c r="C289" s="99"/>
      <c r="D289" s="100">
        <v>1</v>
      </c>
      <c r="E289" s="99"/>
      <c r="F289" s="99">
        <v>1</v>
      </c>
      <c r="G289" s="100"/>
      <c r="H289" s="100">
        <v>1</v>
      </c>
      <c r="I289" s="101"/>
    </row>
    <row r="290" spans="1:9" s="140" customFormat="1" ht="16.5" customHeight="1">
      <c r="A290" s="134" t="s">
        <v>575</v>
      </c>
      <c r="B290" s="141">
        <v>2.5</v>
      </c>
      <c r="C290" s="99"/>
      <c r="D290" s="100">
        <v>2.5</v>
      </c>
      <c r="E290" s="99"/>
      <c r="F290" s="99">
        <v>2.5</v>
      </c>
      <c r="G290" s="100"/>
      <c r="H290" s="100">
        <v>2.5</v>
      </c>
      <c r="I290" s="101"/>
    </row>
    <row r="291" spans="1:9" s="140" customFormat="1" ht="16.5" customHeight="1">
      <c r="A291" s="134" t="s">
        <v>576</v>
      </c>
      <c r="B291" s="141">
        <v>6.5</v>
      </c>
      <c r="C291" s="99"/>
      <c r="D291" s="100">
        <v>6.5</v>
      </c>
      <c r="E291" s="99"/>
      <c r="F291" s="99">
        <v>6.5</v>
      </c>
      <c r="G291" s="100"/>
      <c r="H291" s="100">
        <v>6.5</v>
      </c>
      <c r="I291" s="101"/>
    </row>
    <row r="292" spans="1:9" s="140" customFormat="1" ht="16.5" customHeight="1">
      <c r="A292" s="134" t="s">
        <v>577</v>
      </c>
      <c r="B292" s="141">
        <v>1</v>
      </c>
      <c r="C292" s="99"/>
      <c r="D292" s="100">
        <v>1</v>
      </c>
      <c r="E292" s="99"/>
      <c r="F292" s="99">
        <v>1</v>
      </c>
      <c r="G292" s="100"/>
      <c r="H292" s="100">
        <v>1</v>
      </c>
      <c r="I292" s="101"/>
    </row>
    <row r="293" spans="1:9" s="140" customFormat="1" ht="16.5" customHeight="1">
      <c r="A293" s="134" t="s">
        <v>578</v>
      </c>
      <c r="B293" s="141">
        <v>10</v>
      </c>
      <c r="C293" s="99"/>
      <c r="D293" s="100">
        <v>10</v>
      </c>
      <c r="E293" s="99"/>
      <c r="F293" s="99">
        <v>10</v>
      </c>
      <c r="G293" s="100"/>
      <c r="H293" s="100">
        <v>10</v>
      </c>
      <c r="I293" s="101"/>
    </row>
    <row r="294" spans="1:9" s="140" customFormat="1" ht="16.5" customHeight="1">
      <c r="A294" s="134" t="s">
        <v>579</v>
      </c>
      <c r="B294" s="141">
        <v>10</v>
      </c>
      <c r="C294" s="99"/>
      <c r="D294" s="100">
        <v>10</v>
      </c>
      <c r="E294" s="99">
        <v>10</v>
      </c>
      <c r="F294" s="99"/>
      <c r="G294" s="100"/>
      <c r="H294" s="100">
        <v>0</v>
      </c>
      <c r="I294" s="101"/>
    </row>
    <row r="295" spans="1:9" s="140" customFormat="1" ht="16.5" customHeight="1">
      <c r="A295" s="134" t="s">
        <v>580</v>
      </c>
      <c r="B295" s="141">
        <v>18</v>
      </c>
      <c r="C295" s="99"/>
      <c r="D295" s="100">
        <v>18</v>
      </c>
      <c r="E295" s="99">
        <v>6.5</v>
      </c>
      <c r="F295" s="99">
        <v>11.5</v>
      </c>
      <c r="G295" s="100"/>
      <c r="H295" s="100">
        <v>11.5</v>
      </c>
      <c r="I295" s="101"/>
    </row>
    <row r="296" spans="1:9" s="140" customFormat="1" ht="16.5" customHeight="1">
      <c r="A296" s="134" t="s">
        <v>581</v>
      </c>
      <c r="B296" s="141">
        <v>12</v>
      </c>
      <c r="C296" s="99"/>
      <c r="D296" s="100">
        <v>12</v>
      </c>
      <c r="E296" s="99">
        <v>12</v>
      </c>
      <c r="F296" s="99"/>
      <c r="G296" s="100"/>
      <c r="H296" s="100">
        <v>0</v>
      </c>
      <c r="I296" s="101"/>
    </row>
    <row r="297" spans="1:9" s="140" customFormat="1" ht="16.5" customHeight="1">
      <c r="A297" s="134" t="s">
        <v>582</v>
      </c>
      <c r="B297" s="141">
        <v>2.5</v>
      </c>
      <c r="C297" s="99"/>
      <c r="D297" s="100">
        <v>2.5</v>
      </c>
      <c r="E297" s="99">
        <v>1.2</v>
      </c>
      <c r="F297" s="99">
        <v>1.3</v>
      </c>
      <c r="G297" s="100"/>
      <c r="H297" s="100">
        <v>1.3</v>
      </c>
      <c r="I297" s="101"/>
    </row>
    <row r="298" spans="1:9" s="140" customFormat="1" ht="16.5" customHeight="1">
      <c r="A298" s="98" t="s">
        <v>583</v>
      </c>
      <c r="B298" s="141">
        <v>350</v>
      </c>
      <c r="C298" s="99"/>
      <c r="D298" s="100">
        <v>300</v>
      </c>
      <c r="E298" s="100">
        <v>240</v>
      </c>
      <c r="F298" s="100">
        <v>60</v>
      </c>
      <c r="G298" s="100"/>
      <c r="H298" s="100">
        <v>60</v>
      </c>
      <c r="I298" s="142" t="s">
        <v>339</v>
      </c>
    </row>
    <row r="299" spans="1:9" s="140" customFormat="1" ht="16.5" customHeight="1">
      <c r="A299" s="98" t="s">
        <v>584</v>
      </c>
      <c r="B299" s="100">
        <v>1</v>
      </c>
      <c r="C299" s="100">
        <v>0</v>
      </c>
      <c r="D299" s="100">
        <v>1</v>
      </c>
      <c r="E299" s="100">
        <v>1</v>
      </c>
      <c r="F299" s="100">
        <v>0</v>
      </c>
      <c r="G299" s="100">
        <v>0</v>
      </c>
      <c r="H299" s="100">
        <v>0</v>
      </c>
      <c r="I299" s="101"/>
    </row>
    <row r="300" spans="1:9" s="140" customFormat="1" ht="16.5" customHeight="1">
      <c r="A300" s="98" t="s">
        <v>585</v>
      </c>
      <c r="B300" s="141">
        <v>1</v>
      </c>
      <c r="C300" s="99"/>
      <c r="D300" s="100">
        <v>1</v>
      </c>
      <c r="E300" s="100">
        <v>1</v>
      </c>
      <c r="F300" s="100"/>
      <c r="G300" s="100"/>
      <c r="H300" s="100">
        <v>0</v>
      </c>
      <c r="I300" s="101"/>
    </row>
    <row r="301" spans="1:9" s="140" customFormat="1" ht="16.5" customHeight="1">
      <c r="A301" s="98" t="s">
        <v>586</v>
      </c>
      <c r="B301" s="100">
        <v>2090</v>
      </c>
      <c r="C301" s="100">
        <v>0</v>
      </c>
      <c r="D301" s="100">
        <v>2090</v>
      </c>
      <c r="E301" s="100">
        <v>1420</v>
      </c>
      <c r="F301" s="100">
        <v>670</v>
      </c>
      <c r="G301" s="100">
        <v>0</v>
      </c>
      <c r="H301" s="100">
        <v>670</v>
      </c>
      <c r="I301" s="101"/>
    </row>
    <row r="302" spans="1:9" s="140" customFormat="1" ht="16.5" customHeight="1">
      <c r="A302" s="134" t="s">
        <v>587</v>
      </c>
      <c r="B302" s="141">
        <v>150</v>
      </c>
      <c r="C302" s="99"/>
      <c r="D302" s="100">
        <v>150</v>
      </c>
      <c r="E302" s="99">
        <v>140</v>
      </c>
      <c r="F302" s="99">
        <v>10</v>
      </c>
      <c r="G302" s="100"/>
      <c r="H302" s="100">
        <v>10</v>
      </c>
      <c r="I302" s="101"/>
    </row>
    <row r="303" spans="1:9" s="140" customFormat="1" ht="16.5" customHeight="1">
      <c r="A303" s="134" t="s">
        <v>588</v>
      </c>
      <c r="B303" s="141">
        <v>10</v>
      </c>
      <c r="C303" s="99"/>
      <c r="D303" s="100">
        <v>10</v>
      </c>
      <c r="E303" s="99"/>
      <c r="F303" s="99">
        <v>10</v>
      </c>
      <c r="G303" s="100"/>
      <c r="H303" s="100">
        <v>10</v>
      </c>
      <c r="I303" s="101"/>
    </row>
    <row r="304" spans="1:9" s="140" customFormat="1" ht="16.5" customHeight="1">
      <c r="A304" s="134" t="s">
        <v>589</v>
      </c>
      <c r="B304" s="141">
        <v>50</v>
      </c>
      <c r="C304" s="99"/>
      <c r="D304" s="100">
        <v>50</v>
      </c>
      <c r="E304" s="99">
        <v>40</v>
      </c>
      <c r="F304" s="99">
        <v>10</v>
      </c>
      <c r="G304" s="100"/>
      <c r="H304" s="100">
        <v>10</v>
      </c>
      <c r="I304" s="101"/>
    </row>
    <row r="305" spans="1:9" s="140" customFormat="1" ht="16.5" customHeight="1">
      <c r="A305" s="134" t="s">
        <v>590</v>
      </c>
      <c r="B305" s="141">
        <v>20</v>
      </c>
      <c r="C305" s="99"/>
      <c r="D305" s="100">
        <v>20</v>
      </c>
      <c r="E305" s="99">
        <v>20</v>
      </c>
      <c r="F305" s="99"/>
      <c r="G305" s="100"/>
      <c r="H305" s="100">
        <v>0</v>
      </c>
      <c r="I305" s="101"/>
    </row>
    <row r="306" spans="1:9" s="140" customFormat="1" ht="16.5" customHeight="1">
      <c r="A306" s="134" t="s">
        <v>591</v>
      </c>
      <c r="B306" s="141">
        <v>70</v>
      </c>
      <c r="C306" s="99"/>
      <c r="D306" s="100">
        <v>70</v>
      </c>
      <c r="E306" s="99">
        <v>70</v>
      </c>
      <c r="F306" s="99"/>
      <c r="G306" s="100"/>
      <c r="H306" s="100">
        <v>0</v>
      </c>
      <c r="I306" s="101"/>
    </row>
    <row r="307" spans="1:9" s="140" customFormat="1" ht="16.5" customHeight="1">
      <c r="A307" s="134" t="s">
        <v>592</v>
      </c>
      <c r="B307" s="141">
        <v>600</v>
      </c>
      <c r="C307" s="99"/>
      <c r="D307" s="100">
        <v>600</v>
      </c>
      <c r="E307" s="99">
        <v>600</v>
      </c>
      <c r="F307" s="99"/>
      <c r="G307" s="100"/>
      <c r="H307" s="100">
        <v>0</v>
      </c>
      <c r="I307" s="101"/>
    </row>
    <row r="308" spans="1:9" s="140" customFormat="1" ht="16.5" customHeight="1">
      <c r="A308" s="134" t="s">
        <v>593</v>
      </c>
      <c r="B308" s="141">
        <v>700</v>
      </c>
      <c r="C308" s="99"/>
      <c r="D308" s="100">
        <v>700</v>
      </c>
      <c r="E308" s="99">
        <v>550</v>
      </c>
      <c r="F308" s="99">
        <v>150</v>
      </c>
      <c r="G308" s="100"/>
      <c r="H308" s="100">
        <v>150</v>
      </c>
      <c r="I308" s="101"/>
    </row>
    <row r="309" spans="1:9" s="140" customFormat="1" ht="16.5" customHeight="1">
      <c r="A309" s="134" t="s">
        <v>594</v>
      </c>
      <c r="B309" s="141">
        <v>60</v>
      </c>
      <c r="C309" s="99"/>
      <c r="D309" s="100">
        <v>60</v>
      </c>
      <c r="E309" s="99"/>
      <c r="F309" s="99">
        <v>60</v>
      </c>
      <c r="G309" s="100"/>
      <c r="H309" s="100">
        <v>60</v>
      </c>
      <c r="I309" s="101"/>
    </row>
    <row r="310" spans="1:9" s="140" customFormat="1" ht="16.5" customHeight="1">
      <c r="A310" s="134" t="s">
        <v>595</v>
      </c>
      <c r="B310" s="141">
        <v>50</v>
      </c>
      <c r="C310" s="99"/>
      <c r="D310" s="100">
        <v>50</v>
      </c>
      <c r="E310" s="99"/>
      <c r="F310" s="99">
        <v>50</v>
      </c>
      <c r="G310" s="100"/>
      <c r="H310" s="100">
        <v>50</v>
      </c>
      <c r="I310" s="101"/>
    </row>
    <row r="311" spans="1:9" s="140" customFormat="1" ht="16.5" customHeight="1">
      <c r="A311" s="134" t="s">
        <v>596</v>
      </c>
      <c r="B311" s="141">
        <v>300</v>
      </c>
      <c r="C311" s="99"/>
      <c r="D311" s="100">
        <v>300</v>
      </c>
      <c r="E311" s="99"/>
      <c r="F311" s="99">
        <v>300</v>
      </c>
      <c r="G311" s="100"/>
      <c r="H311" s="100">
        <v>300</v>
      </c>
      <c r="I311" s="101"/>
    </row>
    <row r="312" spans="1:9" s="140" customFormat="1" ht="16.5" customHeight="1">
      <c r="A312" s="134" t="s">
        <v>597</v>
      </c>
      <c r="B312" s="141">
        <v>80</v>
      </c>
      <c r="C312" s="99"/>
      <c r="D312" s="100">
        <v>80</v>
      </c>
      <c r="E312" s="99"/>
      <c r="F312" s="99">
        <v>80</v>
      </c>
      <c r="G312" s="100"/>
      <c r="H312" s="100">
        <v>80</v>
      </c>
      <c r="I312" s="142" t="s">
        <v>339</v>
      </c>
    </row>
    <row r="313" spans="1:9" s="140" customFormat="1" ht="16.5" customHeight="1">
      <c r="A313" s="98" t="s">
        <v>598</v>
      </c>
      <c r="B313" s="100">
        <v>601</v>
      </c>
      <c r="C313" s="100">
        <v>0</v>
      </c>
      <c r="D313" s="100">
        <v>601</v>
      </c>
      <c r="E313" s="100">
        <v>0</v>
      </c>
      <c r="F313" s="100">
        <v>15</v>
      </c>
      <c r="G313" s="100">
        <v>586</v>
      </c>
      <c r="H313" s="100">
        <v>601</v>
      </c>
      <c r="I313" s="101"/>
    </row>
    <row r="314" spans="1:9" s="140" customFormat="1" ht="16.5" customHeight="1">
      <c r="A314" s="98" t="s">
        <v>599</v>
      </c>
      <c r="B314" s="141">
        <v>560</v>
      </c>
      <c r="C314" s="99"/>
      <c r="D314" s="100">
        <v>560</v>
      </c>
      <c r="E314" s="100"/>
      <c r="F314" s="100"/>
      <c r="G314" s="100">
        <v>560</v>
      </c>
      <c r="H314" s="100">
        <v>560</v>
      </c>
      <c r="I314" s="101"/>
    </row>
    <row r="315" spans="1:9" s="140" customFormat="1" ht="16.5" customHeight="1">
      <c r="A315" s="98" t="s">
        <v>600</v>
      </c>
      <c r="B315" s="141">
        <v>26</v>
      </c>
      <c r="C315" s="99"/>
      <c r="D315" s="100">
        <v>26</v>
      </c>
      <c r="E315" s="100"/>
      <c r="F315" s="100"/>
      <c r="G315" s="100">
        <v>26</v>
      </c>
      <c r="H315" s="100">
        <v>26</v>
      </c>
      <c r="I315" s="101"/>
    </row>
    <row r="316" spans="1:9" s="140" customFormat="1" ht="16.5" customHeight="1">
      <c r="A316" s="98" t="s">
        <v>601</v>
      </c>
      <c r="B316" s="141">
        <v>15</v>
      </c>
      <c r="C316" s="99"/>
      <c r="D316" s="100">
        <v>15</v>
      </c>
      <c r="E316" s="100"/>
      <c r="F316" s="100">
        <v>15</v>
      </c>
      <c r="G316" s="100"/>
      <c r="H316" s="100">
        <v>15</v>
      </c>
      <c r="I316" s="101"/>
    </row>
    <row r="317" spans="1:9" s="139" customFormat="1" ht="16.5" customHeight="1">
      <c r="A317" s="137" t="s">
        <v>88</v>
      </c>
      <c r="B317" s="146">
        <v>160</v>
      </c>
      <c r="C317" s="146">
        <v>0</v>
      </c>
      <c r="D317" s="138">
        <v>160</v>
      </c>
      <c r="E317" s="146">
        <v>69.5</v>
      </c>
      <c r="F317" s="146">
        <v>90.5</v>
      </c>
      <c r="G317" s="146">
        <v>0</v>
      </c>
      <c r="H317" s="138">
        <v>90.5</v>
      </c>
      <c r="I317" s="132"/>
    </row>
    <row r="318" spans="1:9" s="140" customFormat="1" ht="16.5" customHeight="1">
      <c r="A318" s="98" t="s">
        <v>602</v>
      </c>
      <c r="B318" s="100">
        <v>160</v>
      </c>
      <c r="C318" s="100">
        <v>0</v>
      </c>
      <c r="D318" s="100">
        <v>160</v>
      </c>
      <c r="E318" s="100">
        <v>69.5</v>
      </c>
      <c r="F318" s="100">
        <v>90.5</v>
      </c>
      <c r="G318" s="100">
        <v>0</v>
      </c>
      <c r="H318" s="100">
        <v>90.5</v>
      </c>
      <c r="I318" s="101"/>
    </row>
    <row r="319" spans="1:9" s="140" customFormat="1" ht="16.5" customHeight="1">
      <c r="A319" s="98" t="s">
        <v>603</v>
      </c>
      <c r="B319" s="141">
        <v>110</v>
      </c>
      <c r="C319" s="99"/>
      <c r="D319" s="100">
        <v>110</v>
      </c>
      <c r="E319" s="100">
        <v>47</v>
      </c>
      <c r="F319" s="100">
        <v>63</v>
      </c>
      <c r="G319" s="100"/>
      <c r="H319" s="100">
        <v>63</v>
      </c>
      <c r="I319" s="101"/>
    </row>
    <row r="320" spans="1:9" s="140" customFormat="1" ht="16.5" customHeight="1">
      <c r="A320" s="98" t="s">
        <v>604</v>
      </c>
      <c r="B320" s="141">
        <v>25</v>
      </c>
      <c r="C320" s="99"/>
      <c r="D320" s="100">
        <v>25</v>
      </c>
      <c r="E320" s="100">
        <v>12</v>
      </c>
      <c r="F320" s="100">
        <v>13</v>
      </c>
      <c r="G320" s="100"/>
      <c r="H320" s="100">
        <v>13</v>
      </c>
      <c r="I320" s="101"/>
    </row>
    <row r="321" spans="1:9" s="140" customFormat="1" ht="16.5" customHeight="1">
      <c r="A321" s="98" t="s">
        <v>605</v>
      </c>
      <c r="B321" s="141">
        <v>15</v>
      </c>
      <c r="C321" s="99"/>
      <c r="D321" s="100">
        <v>15</v>
      </c>
      <c r="E321" s="100">
        <v>10.5</v>
      </c>
      <c r="F321" s="100">
        <v>4.5</v>
      </c>
      <c r="G321" s="100"/>
      <c r="H321" s="100">
        <v>4.5</v>
      </c>
      <c r="I321" s="101"/>
    </row>
    <row r="322" spans="1:9" s="140" customFormat="1" ht="16.5" customHeight="1">
      <c r="A322" s="98" t="s">
        <v>606</v>
      </c>
      <c r="B322" s="141">
        <v>10</v>
      </c>
      <c r="C322" s="99"/>
      <c r="D322" s="100">
        <v>10</v>
      </c>
      <c r="E322" s="100"/>
      <c r="F322" s="100">
        <v>10</v>
      </c>
      <c r="G322" s="100"/>
      <c r="H322" s="100">
        <v>10</v>
      </c>
      <c r="I322" s="101"/>
    </row>
    <row r="323" spans="1:9" s="139" customFormat="1" ht="16.5" customHeight="1">
      <c r="A323" s="137" t="s">
        <v>89</v>
      </c>
      <c r="B323" s="138">
        <v>15</v>
      </c>
      <c r="C323" s="138">
        <v>0</v>
      </c>
      <c r="D323" s="138">
        <v>15</v>
      </c>
      <c r="E323" s="138">
        <v>0</v>
      </c>
      <c r="F323" s="138">
        <v>15</v>
      </c>
      <c r="G323" s="138">
        <v>0</v>
      </c>
      <c r="H323" s="138">
        <v>15</v>
      </c>
      <c r="I323" s="132"/>
    </row>
    <row r="324" spans="1:9" s="140" customFormat="1" ht="16.5" customHeight="1">
      <c r="A324" s="98" t="s">
        <v>607</v>
      </c>
      <c r="B324" s="100">
        <v>15</v>
      </c>
      <c r="C324" s="100">
        <v>0</v>
      </c>
      <c r="D324" s="100">
        <v>15</v>
      </c>
      <c r="E324" s="100">
        <v>0</v>
      </c>
      <c r="F324" s="100">
        <v>15</v>
      </c>
      <c r="G324" s="100">
        <v>0</v>
      </c>
      <c r="H324" s="100">
        <v>15</v>
      </c>
      <c r="I324" s="101"/>
    </row>
    <row r="325" spans="1:9" s="140" customFormat="1" ht="16.5" customHeight="1">
      <c r="A325" s="98" t="s">
        <v>608</v>
      </c>
      <c r="B325" s="141">
        <v>15</v>
      </c>
      <c r="C325" s="99"/>
      <c r="D325" s="100">
        <v>15</v>
      </c>
      <c r="E325" s="100"/>
      <c r="F325" s="100">
        <v>15</v>
      </c>
      <c r="G325" s="100"/>
      <c r="H325" s="100">
        <v>15</v>
      </c>
      <c r="I325" s="101"/>
    </row>
    <row r="326" spans="1:9" s="139" customFormat="1" ht="16.5" customHeight="1">
      <c r="A326" s="137" t="s">
        <v>634</v>
      </c>
      <c r="B326" s="146">
        <v>269.4</v>
      </c>
      <c r="C326" s="146"/>
      <c r="D326" s="138">
        <v>269.4</v>
      </c>
      <c r="E326" s="138"/>
      <c r="F326" s="138">
        <v>269.4</v>
      </c>
      <c r="G326" s="138"/>
      <c r="H326" s="138">
        <v>269.4</v>
      </c>
      <c r="I326" s="132"/>
    </row>
    <row r="327" spans="1:9" s="139" customFormat="1" ht="16.5" customHeight="1">
      <c r="A327" s="137" t="s">
        <v>635</v>
      </c>
      <c r="B327" s="138">
        <v>530</v>
      </c>
      <c r="C327" s="138">
        <v>0</v>
      </c>
      <c r="D327" s="138">
        <v>530</v>
      </c>
      <c r="E327" s="138">
        <v>0</v>
      </c>
      <c r="F327" s="138">
        <v>530</v>
      </c>
      <c r="G327" s="138">
        <v>0</v>
      </c>
      <c r="H327" s="138">
        <v>530</v>
      </c>
      <c r="I327" s="132"/>
    </row>
    <row r="328" spans="1:9" s="140" customFormat="1" ht="16.5" customHeight="1">
      <c r="A328" s="98" t="s">
        <v>609</v>
      </c>
      <c r="B328" s="141">
        <v>500</v>
      </c>
      <c r="C328" s="99"/>
      <c r="D328" s="100">
        <v>500</v>
      </c>
      <c r="E328" s="100"/>
      <c r="F328" s="100">
        <v>500</v>
      </c>
      <c r="G328" s="100"/>
      <c r="H328" s="100">
        <v>500</v>
      </c>
      <c r="I328" s="101"/>
    </row>
    <row r="329" spans="1:9" s="140" customFormat="1" ht="16.5" customHeight="1">
      <c r="A329" s="98" t="s">
        <v>610</v>
      </c>
      <c r="B329" s="141">
        <v>30</v>
      </c>
      <c r="C329" s="99"/>
      <c r="D329" s="100">
        <v>30</v>
      </c>
      <c r="E329" s="100"/>
      <c r="F329" s="100">
        <v>30</v>
      </c>
      <c r="G329" s="100"/>
      <c r="H329" s="100">
        <v>30</v>
      </c>
      <c r="I329" s="101"/>
    </row>
    <row r="330" spans="1:9" s="139" customFormat="1" ht="16.5" customHeight="1">
      <c r="A330" s="137" t="s">
        <v>127</v>
      </c>
      <c r="B330" s="146">
        <v>53484.4</v>
      </c>
      <c r="C330" s="146">
        <v>13408.5</v>
      </c>
      <c r="D330" s="138">
        <v>33516.6</v>
      </c>
      <c r="E330" s="146">
        <v>15162.9</v>
      </c>
      <c r="F330" s="146">
        <v>13455.4</v>
      </c>
      <c r="G330" s="146">
        <v>4898.3</v>
      </c>
      <c r="H330" s="138">
        <v>18353.7</v>
      </c>
      <c r="I330" s="132"/>
    </row>
  </sheetData>
  <sheetProtection/>
  <mergeCells count="11">
    <mergeCell ref="I3:I5"/>
    <mergeCell ref="E4:E5"/>
    <mergeCell ref="E3:H3"/>
    <mergeCell ref="F4:H4"/>
    <mergeCell ref="A1:I1"/>
    <mergeCell ref="A2:D2"/>
    <mergeCell ref="C3:D3"/>
    <mergeCell ref="A3:A5"/>
    <mergeCell ref="B3:B5"/>
    <mergeCell ref="C4:C5"/>
    <mergeCell ref="D4:D5"/>
  </mergeCells>
  <printOptions horizontalCentered="1"/>
  <pageMargins left="0.3937007874015748" right="0.3937007874015748" top="0.7874015748031497" bottom="0.7874015748031497" header="0" footer="0"/>
  <pageSetup blackAndWhite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bhczs</cp:lastModifiedBy>
  <cp:lastPrinted>2018-04-02T06:16:47Z</cp:lastPrinted>
  <dcterms:created xsi:type="dcterms:W3CDTF">2007-09-11T08:17:08Z</dcterms:created>
  <dcterms:modified xsi:type="dcterms:W3CDTF">2018-04-09T00:54:23Z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