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8550" tabRatio="935" activeTab="9"/>
  </bookViews>
  <sheets>
    <sheet name="2017预算执行情况" sheetId="1" r:id="rId1"/>
    <sheet name="收入预算对比表" sheetId="2" r:id="rId2"/>
    <sheet name="2018年支出预算对比表" sheetId="3" r:id="rId3"/>
    <sheet name="2018年收支总表" sheetId="4" r:id="rId4"/>
    <sheet name="拟出让用地" sheetId="5" r:id="rId5"/>
    <sheet name="国有资本经营收入" sheetId="6" r:id="rId6"/>
    <sheet name="2018年支出汇总" sheetId="7" r:id="rId7"/>
    <sheet name="基本支出" sheetId="8" r:id="rId8"/>
    <sheet name="项目支出" sheetId="9" r:id="rId9"/>
    <sheet name="政府采购" sheetId="10" r:id="rId10"/>
    <sheet name="三公及会议、培训费" sheetId="11" r:id="rId11"/>
  </sheets>
  <definedNames>
    <definedName name="_xlnm.Print_Titles" localSheetId="6">'2018年支出汇总'!$2:$7</definedName>
    <definedName name="_xlnm.Print_Titles" localSheetId="7">'基本支出'!$2:$7</definedName>
    <definedName name="_xlnm.Print_Titles" localSheetId="8">'项目支出'!$2:$6</definedName>
  </definedNames>
  <calcPr calcMode="manual" fullCalcOnLoad="1"/>
</workbook>
</file>

<file path=xl/sharedStrings.xml><?xml version="1.0" encoding="utf-8"?>
<sst xmlns="http://schemas.openxmlformats.org/spreadsheetml/2006/main" count="726" uniqueCount="539">
  <si>
    <t>单位:万元</t>
  </si>
  <si>
    <t>项目及科目名称</t>
  </si>
  <si>
    <t>人数</t>
  </si>
  <si>
    <t>其中:</t>
  </si>
  <si>
    <t>一、人大事务</t>
  </si>
  <si>
    <t>二、政协事务</t>
  </si>
  <si>
    <t>四、统计信息事务</t>
  </si>
  <si>
    <t>五、财政事务</t>
  </si>
  <si>
    <t>一、消防</t>
  </si>
  <si>
    <t>三、司法</t>
  </si>
  <si>
    <t>一、普通教育</t>
  </si>
  <si>
    <t>二、成人教育</t>
  </si>
  <si>
    <t>一、文化</t>
  </si>
  <si>
    <t>二、文物</t>
  </si>
  <si>
    <t>三、体育</t>
  </si>
  <si>
    <t>四、新闻出版</t>
  </si>
  <si>
    <t>一、人力资源和社会保障管理事务</t>
  </si>
  <si>
    <t>二、民政管理事务</t>
  </si>
  <si>
    <t>三、行政事业单位离退休</t>
  </si>
  <si>
    <t>四、就业补助</t>
  </si>
  <si>
    <t>五、抚恤</t>
  </si>
  <si>
    <t>一、环境保护管理事务</t>
  </si>
  <si>
    <t>二、污染防治</t>
  </si>
  <si>
    <t>三、自然生态保护</t>
  </si>
  <si>
    <t>一、城乡社区管理事务</t>
  </si>
  <si>
    <t>一、农业</t>
  </si>
  <si>
    <t>二、林业</t>
  </si>
  <si>
    <t>三、水利</t>
  </si>
  <si>
    <t>一、安全生产监管</t>
  </si>
  <si>
    <t>二、支持中小企业发展和管理支出</t>
  </si>
  <si>
    <t>镇本级预算支出</t>
  </si>
  <si>
    <t>其中：</t>
  </si>
  <si>
    <t>全年预算支出合计</t>
  </si>
  <si>
    <t>财政供养</t>
  </si>
  <si>
    <t>在职</t>
  </si>
  <si>
    <t>退休</t>
  </si>
  <si>
    <t>四、扶贫</t>
  </si>
  <si>
    <t>五、农村综合改革</t>
  </si>
  <si>
    <t>以前年度已支付</t>
  </si>
  <si>
    <t>八、残疾人事业</t>
  </si>
  <si>
    <t>项目支出总投资预算</t>
  </si>
  <si>
    <t>基本支出全年预算</t>
  </si>
  <si>
    <t>备    注</t>
  </si>
  <si>
    <t>住房保障支出</t>
  </si>
  <si>
    <t>六、退役安置</t>
  </si>
  <si>
    <t>七、社会福利</t>
  </si>
  <si>
    <t>九、自然灾害生活救助</t>
  </si>
  <si>
    <t>五、建设市场管理与监督</t>
  </si>
  <si>
    <t>六、国有土地使用权出让金支出</t>
  </si>
  <si>
    <t>四、城乡社区环境卫生</t>
  </si>
  <si>
    <t>二、城乡社区规划与管理</t>
  </si>
  <si>
    <t>三、城乡社区公共设施</t>
  </si>
  <si>
    <t>一、商业流通事务</t>
  </si>
  <si>
    <t>二、其他商业服务业等事务</t>
  </si>
  <si>
    <t>三、旅游业管理与服务</t>
  </si>
  <si>
    <t xml:space="preserve">七、其他城乡社区事务支出 </t>
  </si>
  <si>
    <t>三、政府办公室及相关机构事务</t>
  </si>
  <si>
    <t>财政预算总支出</t>
  </si>
  <si>
    <t xml:space="preserve">    一、地质灾害防治</t>
  </si>
  <si>
    <t>二、其他国土资源事务支出</t>
  </si>
  <si>
    <t>二、其他城乡社区住宅支出</t>
  </si>
  <si>
    <t xml:space="preserve">    一、住房改革支出</t>
  </si>
  <si>
    <t>序号</t>
  </si>
  <si>
    <t>地块位置</t>
  </si>
  <si>
    <t>项目名称</t>
  </si>
  <si>
    <t>面积</t>
  </si>
  <si>
    <t>用途</t>
  </si>
  <si>
    <t>项目审批情况</t>
  </si>
  <si>
    <t>预估地价</t>
  </si>
  <si>
    <t>备注</t>
  </si>
  <si>
    <t>合计</t>
  </si>
  <si>
    <t>收         入</t>
  </si>
  <si>
    <t>一、体制补助（预算内补助）</t>
  </si>
  <si>
    <t>二、农村税费改革转移支付补助</t>
  </si>
  <si>
    <t>1、其他人口与计划生育事务支出</t>
  </si>
  <si>
    <t>2、义务兵优待</t>
  </si>
  <si>
    <t>3、其他支出（民兵训练费）</t>
  </si>
  <si>
    <t>三、体制结算补助</t>
  </si>
  <si>
    <t>四、非税收入</t>
  </si>
  <si>
    <t>1、政府性基金收入－土地出让金返还</t>
  </si>
  <si>
    <t>2、国有资本经营收入－市场投资收益</t>
  </si>
  <si>
    <t>3、国有资源（资产）有偿使用收入－房屋出租及广告场地使用权费</t>
  </si>
  <si>
    <t>4、其他收入</t>
  </si>
  <si>
    <t>1、一般预算</t>
  </si>
  <si>
    <t xml:space="preserve">       民政定期定量 </t>
  </si>
  <si>
    <t xml:space="preserve">       义务兵优待</t>
  </si>
  <si>
    <t xml:space="preserve">       农村最低生活保障</t>
  </si>
  <si>
    <t xml:space="preserve">       村居主要干部报酬</t>
  </si>
  <si>
    <t>2、基金预算</t>
  </si>
  <si>
    <t>合       计</t>
  </si>
  <si>
    <t>总     计</t>
  </si>
  <si>
    <t>五、专项补助</t>
  </si>
  <si>
    <t>自聘</t>
  </si>
  <si>
    <t>返还成本及出让金净收益</t>
  </si>
  <si>
    <t xml:space="preserve">      计生抚养费返还收入</t>
  </si>
  <si>
    <t xml:space="preserve">      环卫费</t>
  </si>
  <si>
    <t xml:space="preserve">      其他</t>
  </si>
  <si>
    <t xml:space="preserve">  其中：一般预算结余</t>
  </si>
  <si>
    <t xml:space="preserve">       基金预算结余</t>
  </si>
  <si>
    <r>
      <t xml:space="preserve">    </t>
    </r>
    <r>
      <rPr>
        <sz val="10"/>
        <rFont val="宋体"/>
        <family val="0"/>
      </rPr>
      <t>人大事务</t>
    </r>
  </si>
  <si>
    <r>
      <t xml:space="preserve">    </t>
    </r>
    <r>
      <rPr>
        <sz val="10"/>
        <rFont val="宋体"/>
        <family val="0"/>
      </rPr>
      <t>政府办公厅（室）及相关机构事务</t>
    </r>
  </si>
  <si>
    <r>
      <t xml:space="preserve">    </t>
    </r>
    <r>
      <rPr>
        <sz val="10"/>
        <rFont val="宋体"/>
        <family val="0"/>
      </rPr>
      <t>统计信息事务</t>
    </r>
  </si>
  <si>
    <r>
      <t xml:space="preserve">    </t>
    </r>
    <r>
      <rPr>
        <sz val="10"/>
        <rFont val="宋体"/>
        <family val="0"/>
      </rPr>
      <t>财政事务</t>
    </r>
  </si>
  <si>
    <t xml:space="preserve">  商贸事务</t>
  </si>
  <si>
    <r>
      <t xml:space="preserve">    </t>
    </r>
    <r>
      <rPr>
        <sz val="10"/>
        <rFont val="宋体"/>
        <family val="0"/>
      </rPr>
      <t>其他一般公共服务支出</t>
    </r>
  </si>
  <si>
    <r>
      <t xml:space="preserve">        </t>
    </r>
    <r>
      <rPr>
        <sz val="10"/>
        <rFont val="宋体"/>
        <family val="0"/>
      </rPr>
      <t>其他公共安全支出</t>
    </r>
  </si>
  <si>
    <t>三、教育</t>
  </si>
  <si>
    <r>
      <t xml:space="preserve">        </t>
    </r>
    <r>
      <rPr>
        <sz val="10"/>
        <rFont val="宋体"/>
        <family val="0"/>
      </rPr>
      <t>普通教育</t>
    </r>
  </si>
  <si>
    <r>
      <t xml:space="preserve">        </t>
    </r>
    <r>
      <rPr>
        <sz val="10"/>
        <rFont val="宋体"/>
        <family val="0"/>
      </rPr>
      <t>职业教育</t>
    </r>
  </si>
  <si>
    <r>
      <t xml:space="preserve">        </t>
    </r>
    <r>
      <rPr>
        <sz val="10"/>
        <rFont val="宋体"/>
        <family val="0"/>
      </rPr>
      <t>成人教育</t>
    </r>
  </si>
  <si>
    <r>
      <t xml:space="preserve">        </t>
    </r>
    <r>
      <rPr>
        <sz val="10"/>
        <rFont val="宋体"/>
        <family val="0"/>
      </rPr>
      <t>其他教育支出</t>
    </r>
  </si>
  <si>
    <t>四、科学技术</t>
  </si>
  <si>
    <r>
      <t xml:space="preserve">        </t>
    </r>
    <r>
      <rPr>
        <sz val="10"/>
        <rFont val="宋体"/>
        <family val="0"/>
      </rPr>
      <t>技术研究与开发</t>
    </r>
  </si>
  <si>
    <r>
      <t xml:space="preserve">        </t>
    </r>
    <r>
      <rPr>
        <sz val="10"/>
        <rFont val="宋体"/>
        <family val="0"/>
      </rPr>
      <t>其他科学技术支出</t>
    </r>
  </si>
  <si>
    <t>五、文化体育与传媒</t>
  </si>
  <si>
    <r>
      <t xml:space="preserve">        </t>
    </r>
    <r>
      <rPr>
        <sz val="10"/>
        <rFont val="宋体"/>
        <family val="0"/>
      </rPr>
      <t>文化</t>
    </r>
  </si>
  <si>
    <r>
      <t xml:space="preserve">        </t>
    </r>
    <r>
      <rPr>
        <sz val="10"/>
        <rFont val="宋体"/>
        <family val="0"/>
      </rPr>
      <t>体育</t>
    </r>
  </si>
  <si>
    <r>
      <t xml:space="preserve">        </t>
    </r>
    <r>
      <rPr>
        <sz val="10"/>
        <rFont val="宋体"/>
        <family val="0"/>
      </rPr>
      <t>其他文化体育与传媒支出</t>
    </r>
  </si>
  <si>
    <t>六、社会保障和就业</t>
  </si>
  <si>
    <r>
      <t xml:space="preserve">        </t>
    </r>
    <r>
      <rPr>
        <sz val="10"/>
        <rFont val="宋体"/>
        <family val="0"/>
      </rPr>
      <t>人力资源和社会保障管理事务</t>
    </r>
  </si>
  <si>
    <r>
      <t xml:space="preserve">        </t>
    </r>
    <r>
      <rPr>
        <sz val="10"/>
        <rFont val="宋体"/>
        <family val="0"/>
      </rPr>
      <t>民政管理事务</t>
    </r>
  </si>
  <si>
    <r>
      <t xml:space="preserve">        </t>
    </r>
    <r>
      <rPr>
        <sz val="10"/>
        <rFont val="宋体"/>
        <family val="0"/>
      </rPr>
      <t>行政事业单位离退休</t>
    </r>
  </si>
  <si>
    <t>七、医疗卫生</t>
  </si>
  <si>
    <r>
      <t xml:space="preserve">        </t>
    </r>
    <r>
      <rPr>
        <sz val="10"/>
        <rFont val="宋体"/>
        <family val="0"/>
      </rPr>
      <t>医疗保障</t>
    </r>
  </si>
  <si>
    <r>
      <t xml:space="preserve">        </t>
    </r>
    <r>
      <rPr>
        <sz val="10"/>
        <rFont val="宋体"/>
        <family val="0"/>
      </rPr>
      <t>其它医疗卫生支出</t>
    </r>
  </si>
  <si>
    <t>八、节能环保</t>
  </si>
  <si>
    <r>
      <t xml:space="preserve">        </t>
    </r>
    <r>
      <rPr>
        <sz val="10"/>
        <rFont val="宋体"/>
        <family val="0"/>
      </rPr>
      <t>其他环境保护支出</t>
    </r>
  </si>
  <si>
    <t>九、城乡社区事务</t>
  </si>
  <si>
    <r>
      <t xml:space="preserve">        </t>
    </r>
    <r>
      <rPr>
        <sz val="10"/>
        <rFont val="宋体"/>
        <family val="0"/>
      </rPr>
      <t>国有土地收益基金支出</t>
    </r>
  </si>
  <si>
    <r>
      <t xml:space="preserve">        </t>
    </r>
    <r>
      <rPr>
        <sz val="10"/>
        <rFont val="宋体"/>
        <family val="0"/>
      </rPr>
      <t>新增建设用地土地有偿使用费安排的支出</t>
    </r>
  </si>
  <si>
    <r>
      <t xml:space="preserve">        </t>
    </r>
    <r>
      <rPr>
        <sz val="10"/>
        <rFont val="宋体"/>
        <family val="0"/>
      </rPr>
      <t>城市基础设施配套费安排的支出</t>
    </r>
  </si>
  <si>
    <r>
      <t xml:space="preserve">        </t>
    </r>
    <r>
      <rPr>
        <sz val="10"/>
        <rFont val="宋体"/>
        <family val="0"/>
      </rPr>
      <t>其他城乡社区事务支出</t>
    </r>
  </si>
  <si>
    <t>十、农林水事务</t>
  </si>
  <si>
    <r>
      <t xml:space="preserve">        </t>
    </r>
    <r>
      <rPr>
        <sz val="10"/>
        <rFont val="宋体"/>
        <family val="0"/>
      </rPr>
      <t>农业</t>
    </r>
  </si>
  <si>
    <r>
      <t xml:space="preserve">        </t>
    </r>
    <r>
      <rPr>
        <sz val="10"/>
        <rFont val="宋体"/>
        <family val="0"/>
      </rPr>
      <t>林业</t>
    </r>
  </si>
  <si>
    <r>
      <t xml:space="preserve">        </t>
    </r>
    <r>
      <rPr>
        <sz val="10"/>
        <rFont val="宋体"/>
        <family val="0"/>
      </rPr>
      <t>水利</t>
    </r>
  </si>
  <si>
    <r>
      <t xml:space="preserve">        </t>
    </r>
    <r>
      <rPr>
        <sz val="10"/>
        <rFont val="宋体"/>
        <family val="0"/>
      </rPr>
      <t>其他农林水事务支出</t>
    </r>
  </si>
  <si>
    <t>十一、交通运输</t>
  </si>
  <si>
    <r>
      <t xml:space="preserve">        </t>
    </r>
    <r>
      <rPr>
        <sz val="10"/>
        <rFont val="宋体"/>
        <family val="0"/>
      </rPr>
      <t>公路水路运输</t>
    </r>
  </si>
  <si>
    <r>
      <t xml:space="preserve">        </t>
    </r>
    <r>
      <rPr>
        <sz val="10"/>
        <rFont val="宋体"/>
        <family val="0"/>
      </rPr>
      <t>其他交通运输支出</t>
    </r>
  </si>
  <si>
    <t>十二、资源勘探电力信息等事务</t>
  </si>
  <si>
    <r>
      <t xml:space="preserve">       </t>
    </r>
    <r>
      <rPr>
        <sz val="10"/>
        <rFont val="宋体"/>
        <family val="0"/>
      </rPr>
      <t>安全生产监管</t>
    </r>
  </si>
  <si>
    <r>
      <t xml:space="preserve">       </t>
    </r>
    <r>
      <rPr>
        <sz val="10"/>
        <rFont val="宋体"/>
        <family val="0"/>
      </rPr>
      <t>支持中小企业发展和管理支出</t>
    </r>
  </si>
  <si>
    <t>十三、商业服务业等事务</t>
  </si>
  <si>
    <r>
      <t xml:space="preserve">      </t>
    </r>
    <r>
      <rPr>
        <sz val="10"/>
        <rFont val="宋体"/>
        <family val="0"/>
      </rPr>
      <t>商业流通事务</t>
    </r>
  </si>
  <si>
    <r>
      <t xml:space="preserve">      </t>
    </r>
    <r>
      <rPr>
        <sz val="10"/>
        <rFont val="宋体"/>
        <family val="0"/>
      </rPr>
      <t>旅游业管理与服务支出</t>
    </r>
  </si>
  <si>
    <r>
      <t>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</si>
  <si>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t>公用经费</t>
  </si>
  <si>
    <t>小计</t>
  </si>
  <si>
    <t>招待费</t>
  </si>
  <si>
    <t>公务用车</t>
  </si>
  <si>
    <t>出国境费</t>
  </si>
  <si>
    <t xml:space="preserve">       村邮、便民服务中心运行补助</t>
  </si>
  <si>
    <t>工资福利</t>
  </si>
  <si>
    <t>人员信息</t>
  </si>
  <si>
    <t>行政在职</t>
  </si>
  <si>
    <t>事业在职</t>
  </si>
  <si>
    <t>退休</t>
  </si>
  <si>
    <t>自聘</t>
  </si>
  <si>
    <t>基本支出预算数</t>
  </si>
  <si>
    <t>基本支出明细</t>
  </si>
  <si>
    <t xml:space="preserve">            防汛防台</t>
  </si>
  <si>
    <t xml:space="preserve">            河道保洁及整治</t>
  </si>
  <si>
    <t xml:space="preserve">            农机购置补贴</t>
  </si>
  <si>
    <r>
      <t xml:space="preserve">    </t>
    </r>
    <r>
      <rPr>
        <sz val="10"/>
        <rFont val="宋体"/>
        <family val="0"/>
      </rPr>
      <t>民政管理事务</t>
    </r>
  </si>
  <si>
    <r>
      <t xml:space="preserve">     </t>
    </r>
    <r>
      <rPr>
        <sz val="10"/>
        <rFont val="宋体"/>
        <family val="0"/>
      </rPr>
      <t>行政事业单位离退休</t>
    </r>
  </si>
  <si>
    <r>
      <t xml:space="preserve">     </t>
    </r>
    <r>
      <rPr>
        <sz val="10"/>
        <rFont val="宋体"/>
        <family val="0"/>
      </rPr>
      <t>社会福利</t>
    </r>
  </si>
  <si>
    <r>
      <t xml:space="preserve">     </t>
    </r>
    <r>
      <rPr>
        <sz val="10"/>
        <rFont val="宋体"/>
        <family val="0"/>
      </rPr>
      <t>残疾人事业</t>
    </r>
  </si>
  <si>
    <r>
      <t xml:space="preserve">    </t>
    </r>
    <r>
      <rPr>
        <sz val="10"/>
        <rFont val="宋体"/>
        <family val="0"/>
      </rPr>
      <t>城市居民最低生活保障</t>
    </r>
  </si>
  <si>
    <r>
      <t xml:space="preserve">    </t>
    </r>
    <r>
      <rPr>
        <sz val="10"/>
        <rFont val="宋体"/>
        <family val="0"/>
      </rPr>
      <t>体育</t>
    </r>
  </si>
  <si>
    <r>
      <t xml:space="preserve">    </t>
    </r>
    <r>
      <rPr>
        <sz val="10"/>
        <rFont val="宋体"/>
        <family val="0"/>
      </rPr>
      <t>文化</t>
    </r>
  </si>
  <si>
    <r>
      <t xml:space="preserve">    </t>
    </r>
    <r>
      <rPr>
        <sz val="10"/>
        <rFont val="宋体"/>
        <family val="0"/>
      </rPr>
      <t>其他科学技术支出</t>
    </r>
  </si>
  <si>
    <r>
      <t xml:space="preserve">    </t>
    </r>
    <r>
      <rPr>
        <sz val="10"/>
        <rFont val="宋体"/>
        <family val="0"/>
      </rPr>
      <t>技术研究与开发</t>
    </r>
  </si>
  <si>
    <r>
      <t xml:space="preserve">    </t>
    </r>
    <r>
      <rPr>
        <sz val="10"/>
        <rFont val="宋体"/>
        <family val="0"/>
      </rPr>
      <t>其他教育支出</t>
    </r>
  </si>
  <si>
    <r>
      <t xml:space="preserve">    </t>
    </r>
    <r>
      <rPr>
        <sz val="10"/>
        <rFont val="宋体"/>
        <family val="0"/>
      </rPr>
      <t>成人教育</t>
    </r>
  </si>
  <si>
    <r>
      <t xml:space="preserve">    </t>
    </r>
    <r>
      <rPr>
        <sz val="10"/>
        <rFont val="宋体"/>
        <family val="0"/>
      </rPr>
      <t>职业教育</t>
    </r>
  </si>
  <si>
    <r>
      <t xml:space="preserve">    </t>
    </r>
    <r>
      <rPr>
        <sz val="10"/>
        <rFont val="宋体"/>
        <family val="0"/>
      </rPr>
      <t>普通教育</t>
    </r>
  </si>
  <si>
    <r>
      <t xml:space="preserve">    </t>
    </r>
    <r>
      <rPr>
        <sz val="10"/>
        <rFont val="宋体"/>
        <family val="0"/>
      </rPr>
      <t>其他公共安全支出</t>
    </r>
  </si>
  <si>
    <t xml:space="preserve">          天网工程及租费</t>
  </si>
  <si>
    <t xml:space="preserve">          综治经费</t>
  </si>
  <si>
    <t xml:space="preserve">  公安</t>
  </si>
  <si>
    <t xml:space="preserve">  其他一般公共服务支出</t>
  </si>
  <si>
    <t xml:space="preserve">  群众团体事务</t>
  </si>
  <si>
    <t xml:space="preserve">  党委办公厅（室）及相关机构事务</t>
  </si>
  <si>
    <t xml:space="preserve">  港澳台侨事务</t>
  </si>
  <si>
    <t xml:space="preserve">  财政事务</t>
  </si>
  <si>
    <t xml:space="preserve">  统计信息事务</t>
  </si>
  <si>
    <t xml:space="preserve">  政府办公厅（室）及相关机构事务</t>
  </si>
  <si>
    <t xml:space="preserve">  人大事务</t>
  </si>
  <si>
    <r>
      <t xml:space="preserve">    </t>
    </r>
    <r>
      <rPr>
        <sz val="10"/>
        <rFont val="宋体"/>
        <family val="0"/>
      </rPr>
      <t>自然灾害生活救助</t>
    </r>
  </si>
  <si>
    <r>
      <t xml:space="preserve">    </t>
    </r>
    <r>
      <rPr>
        <sz val="10"/>
        <rFont val="宋体"/>
        <family val="0"/>
      </rPr>
      <t>农村最低生活保障</t>
    </r>
  </si>
  <si>
    <r>
      <t xml:space="preserve">    </t>
    </r>
    <r>
      <rPr>
        <sz val="10"/>
        <rFont val="宋体"/>
        <family val="0"/>
      </rPr>
      <t>其他农村社会救济</t>
    </r>
  </si>
  <si>
    <r>
      <t xml:space="preserve">    </t>
    </r>
    <r>
      <rPr>
        <sz val="10"/>
        <rFont val="宋体"/>
        <family val="0"/>
      </rPr>
      <t>其它社会保障和就业支出</t>
    </r>
  </si>
  <si>
    <r>
      <t xml:space="preserve">    </t>
    </r>
    <r>
      <rPr>
        <sz val="10"/>
        <rFont val="宋体"/>
        <family val="0"/>
      </rPr>
      <t>医疗保障</t>
    </r>
  </si>
  <si>
    <r>
      <t xml:space="preserve">    </t>
    </r>
    <r>
      <rPr>
        <sz val="10"/>
        <rFont val="宋体"/>
        <family val="0"/>
      </rPr>
      <t>其它医疗卫生支出</t>
    </r>
  </si>
  <si>
    <r>
      <t xml:space="preserve">    </t>
    </r>
    <r>
      <rPr>
        <sz val="10"/>
        <rFont val="宋体"/>
        <family val="0"/>
      </rPr>
      <t>环境保护管理事务</t>
    </r>
  </si>
  <si>
    <r>
      <t xml:space="preserve">     </t>
    </r>
    <r>
      <rPr>
        <sz val="10"/>
        <rFont val="宋体"/>
        <family val="0"/>
      </rPr>
      <t>污染防治</t>
    </r>
  </si>
  <si>
    <r>
      <t xml:space="preserve">    </t>
    </r>
    <r>
      <rPr>
        <sz val="10"/>
        <rFont val="宋体"/>
        <family val="0"/>
      </rPr>
      <t>自然生态保护</t>
    </r>
  </si>
  <si>
    <r>
      <t xml:space="preserve">    </t>
    </r>
    <r>
      <rPr>
        <sz val="10"/>
        <rFont val="宋体"/>
        <family val="0"/>
      </rPr>
      <t>其他环境保护支出</t>
    </r>
  </si>
  <si>
    <r>
      <t xml:space="preserve">    </t>
    </r>
    <r>
      <rPr>
        <sz val="10"/>
        <rFont val="宋体"/>
        <family val="0"/>
      </rPr>
      <t>城乡社区管理事务</t>
    </r>
  </si>
  <si>
    <r>
      <t xml:space="preserve">    </t>
    </r>
    <r>
      <rPr>
        <sz val="10"/>
        <rFont val="宋体"/>
        <family val="0"/>
      </rPr>
      <t>城乡社区公共设施</t>
    </r>
  </si>
  <si>
    <r>
      <t xml:space="preserve">    </t>
    </r>
    <r>
      <rPr>
        <sz val="10"/>
        <rFont val="宋体"/>
        <family val="0"/>
      </rPr>
      <t>城乡社区环境卫生</t>
    </r>
  </si>
  <si>
    <r>
      <t xml:space="preserve">    </t>
    </r>
    <r>
      <rPr>
        <sz val="10"/>
        <rFont val="宋体"/>
        <family val="0"/>
      </rPr>
      <t>国有土地使用权出让收入安排的支出</t>
    </r>
  </si>
  <si>
    <r>
      <t xml:space="preserve">         </t>
    </r>
    <r>
      <rPr>
        <sz val="10"/>
        <rFont val="宋体"/>
        <family val="0"/>
      </rPr>
      <t>征地和拆迁补偿支出</t>
    </r>
  </si>
  <si>
    <r>
      <t xml:space="preserve">        </t>
    </r>
    <r>
      <rPr>
        <sz val="10"/>
        <rFont val="宋体"/>
        <family val="0"/>
      </rPr>
      <t>土地开发支出</t>
    </r>
  </si>
  <si>
    <r>
      <t xml:space="preserve">        </t>
    </r>
    <r>
      <rPr>
        <sz val="10"/>
        <rFont val="宋体"/>
        <family val="0"/>
      </rPr>
      <t>城市建设支出</t>
    </r>
  </si>
  <si>
    <r>
      <t xml:space="preserve">        </t>
    </r>
    <r>
      <rPr>
        <sz val="10"/>
        <rFont val="宋体"/>
        <family val="0"/>
      </rPr>
      <t>农村基础设施建设支出</t>
    </r>
  </si>
  <si>
    <r>
      <t xml:space="preserve">        </t>
    </r>
    <r>
      <rPr>
        <sz val="10"/>
        <rFont val="宋体"/>
        <family val="0"/>
      </rPr>
      <t>补助被征地农民支出</t>
    </r>
  </si>
  <si>
    <r>
      <t xml:space="preserve">        </t>
    </r>
    <r>
      <rPr>
        <sz val="10"/>
        <rFont val="宋体"/>
        <family val="0"/>
      </rPr>
      <t>土地出让业务支出</t>
    </r>
  </si>
  <si>
    <r>
      <t xml:space="preserve">        </t>
    </r>
    <r>
      <rPr>
        <sz val="10"/>
        <rFont val="宋体"/>
        <family val="0"/>
      </rPr>
      <t>廉租住房支出</t>
    </r>
  </si>
  <si>
    <r>
      <t xml:space="preserve">        </t>
    </r>
    <r>
      <rPr>
        <sz val="10"/>
        <rFont val="宋体"/>
        <family val="0"/>
      </rPr>
      <t>其他国有土地使用权出让收入安排的支出</t>
    </r>
  </si>
  <si>
    <r>
      <t xml:space="preserve">    </t>
    </r>
    <r>
      <rPr>
        <sz val="10"/>
        <rFont val="宋体"/>
        <family val="0"/>
      </rPr>
      <t>农业</t>
    </r>
  </si>
  <si>
    <r>
      <t xml:space="preserve">    </t>
    </r>
    <r>
      <rPr>
        <sz val="10"/>
        <rFont val="宋体"/>
        <family val="0"/>
      </rPr>
      <t>人力资源和社会保障管理事务</t>
    </r>
  </si>
  <si>
    <r>
      <t xml:space="preserve">     </t>
    </r>
    <r>
      <rPr>
        <sz val="10"/>
        <rFont val="宋体"/>
        <family val="0"/>
      </rPr>
      <t>抚恤</t>
    </r>
  </si>
  <si>
    <r>
      <t xml:space="preserve">     </t>
    </r>
    <r>
      <rPr>
        <sz val="10"/>
        <rFont val="宋体"/>
        <family val="0"/>
      </rPr>
      <t>退役安置</t>
    </r>
  </si>
  <si>
    <r>
      <t xml:space="preserve">    </t>
    </r>
    <r>
      <rPr>
        <sz val="10"/>
        <rFont val="宋体"/>
        <family val="0"/>
      </rPr>
      <t>林业</t>
    </r>
  </si>
  <si>
    <r>
      <t xml:space="preserve">    </t>
    </r>
    <r>
      <rPr>
        <sz val="10"/>
        <rFont val="宋体"/>
        <family val="0"/>
      </rPr>
      <t>水利</t>
    </r>
  </si>
  <si>
    <t xml:space="preserve">            粮食功能区建设</t>
  </si>
  <si>
    <r>
      <t xml:space="preserve">    </t>
    </r>
    <r>
      <rPr>
        <sz val="10"/>
        <rFont val="宋体"/>
        <family val="0"/>
      </rPr>
      <t>扶贫</t>
    </r>
  </si>
  <si>
    <r>
      <t xml:space="preserve">    </t>
    </r>
    <r>
      <rPr>
        <sz val="10"/>
        <rFont val="宋体"/>
        <family val="0"/>
      </rPr>
      <t>农业综合开发</t>
    </r>
  </si>
  <si>
    <r>
      <t xml:space="preserve">    </t>
    </r>
    <r>
      <rPr>
        <sz val="10"/>
        <rFont val="宋体"/>
        <family val="0"/>
      </rPr>
      <t>农业综合改革</t>
    </r>
  </si>
  <si>
    <r>
      <t xml:space="preserve">    </t>
    </r>
    <r>
      <rPr>
        <sz val="10"/>
        <rFont val="宋体"/>
        <family val="0"/>
      </rPr>
      <t>其他农林水事务支出</t>
    </r>
  </si>
  <si>
    <r>
      <t xml:space="preserve">    </t>
    </r>
    <r>
      <rPr>
        <sz val="10"/>
        <rFont val="宋体"/>
        <family val="0"/>
      </rPr>
      <t>公路水路运输</t>
    </r>
  </si>
  <si>
    <r>
      <t xml:space="preserve">    </t>
    </r>
    <r>
      <rPr>
        <sz val="10"/>
        <rFont val="宋体"/>
        <family val="0"/>
      </rPr>
      <t>其他交通运输支出</t>
    </r>
  </si>
  <si>
    <r>
      <t xml:space="preserve">    </t>
    </r>
    <r>
      <rPr>
        <sz val="10"/>
        <rFont val="宋体"/>
        <family val="0"/>
      </rPr>
      <t>安全生产监管</t>
    </r>
  </si>
  <si>
    <r>
      <t xml:space="preserve">    </t>
    </r>
    <r>
      <rPr>
        <sz val="10"/>
        <rFont val="宋体"/>
        <family val="0"/>
      </rPr>
      <t>支持中小企业发展和管理支出</t>
    </r>
  </si>
  <si>
    <r>
      <t xml:space="preserve">     </t>
    </r>
    <r>
      <rPr>
        <sz val="10"/>
        <rFont val="宋体"/>
        <family val="0"/>
      </rPr>
      <t>商业流通事务</t>
    </r>
  </si>
  <si>
    <r>
      <t xml:space="preserve">    </t>
    </r>
    <r>
      <rPr>
        <sz val="10"/>
        <rFont val="宋体"/>
        <family val="0"/>
      </rPr>
      <t>旅游业管理与服务支出</t>
    </r>
  </si>
  <si>
    <r>
      <t xml:space="preserve">    </t>
    </r>
    <r>
      <rPr>
        <sz val="10"/>
        <rFont val="宋体"/>
        <family val="0"/>
      </rPr>
      <t>城乡社区住宅</t>
    </r>
  </si>
  <si>
    <t xml:space="preserve">    禁毒管理</t>
  </si>
  <si>
    <t xml:space="preserve">    团委工作经费</t>
  </si>
  <si>
    <t xml:space="preserve">    妇联工作经费</t>
  </si>
  <si>
    <t xml:space="preserve">    工会工作经费</t>
  </si>
  <si>
    <t xml:space="preserve">    村邮、便民中心经费</t>
  </si>
  <si>
    <t xml:space="preserve">         外来人口管理经费</t>
  </si>
  <si>
    <t xml:space="preserve">         信访经费</t>
  </si>
  <si>
    <t xml:space="preserve">         反邪教经费</t>
  </si>
  <si>
    <t xml:space="preserve">         消防队经费</t>
  </si>
  <si>
    <t xml:space="preserve">          新型农村合作医疗</t>
  </si>
  <si>
    <t xml:space="preserve">          农民健康体检补助</t>
  </si>
  <si>
    <t xml:space="preserve">            环卫一体化经费</t>
  </si>
  <si>
    <t xml:space="preserve">            大学生村官</t>
  </si>
  <si>
    <t xml:space="preserve">           村主要干部报酬</t>
  </si>
  <si>
    <t xml:space="preserve">           离任的村主要干部报酬</t>
  </si>
  <si>
    <t>对个人和家庭的补助支出</t>
  </si>
  <si>
    <t>其他公用经费</t>
  </si>
  <si>
    <t xml:space="preserve">       离任村居主要干部报酬</t>
  </si>
  <si>
    <t>单位：万元</t>
  </si>
  <si>
    <t>项        目</t>
  </si>
  <si>
    <t>执行率</t>
  </si>
  <si>
    <t>收入合计</t>
  </si>
  <si>
    <t>支出合计</t>
  </si>
  <si>
    <t>一、体制补助（预算内补助）</t>
  </si>
  <si>
    <t>一、一般公共服务</t>
  </si>
  <si>
    <t>二、农村税费改革转移支付补助</t>
  </si>
  <si>
    <t>三、体制结算补助</t>
  </si>
  <si>
    <t>四、非税收入</t>
  </si>
  <si>
    <t>五、专项补助收入</t>
  </si>
  <si>
    <t>预算支出合计</t>
  </si>
  <si>
    <t xml:space="preserve">     其中：新型农村合作医疗支出</t>
  </si>
  <si>
    <t xml:space="preserve">     其中：城乡社区环境卫生</t>
  </si>
  <si>
    <t>其他支出</t>
  </si>
  <si>
    <t>各款级科目下，各单位根据实际，可以增设项目，分明细反映。</t>
  </si>
  <si>
    <t>六、上年结余（净结余）</t>
  </si>
  <si>
    <t>七、各部门拨入经费</t>
  </si>
  <si>
    <t>六、各部门拨入经费</t>
  </si>
  <si>
    <t>　　　  其中：城建配套费返还</t>
  </si>
  <si>
    <t xml:space="preserve">   国有资本经营收入</t>
  </si>
  <si>
    <t xml:space="preserve">   土地出让金返还</t>
  </si>
  <si>
    <t xml:space="preserve">   其他收入</t>
  </si>
  <si>
    <t xml:space="preserve">    基金预算</t>
  </si>
  <si>
    <t>　  一般预算</t>
  </si>
  <si>
    <t xml:space="preserve">    征兵经费</t>
  </si>
  <si>
    <t>十四、住房保障支出</t>
  </si>
  <si>
    <t>二、公共安全</t>
  </si>
  <si>
    <t>十四、住房保障支出</t>
  </si>
  <si>
    <t>单位：万元</t>
  </si>
  <si>
    <t>收入预算项目</t>
  </si>
  <si>
    <t>金    额</t>
  </si>
  <si>
    <t>支出预算项目</t>
  </si>
  <si>
    <t>备     注</t>
  </si>
  <si>
    <t>一、体制补助</t>
  </si>
  <si>
    <t>二、农村税费改革转移支付补助</t>
  </si>
  <si>
    <t>三、体制结算补助</t>
  </si>
  <si>
    <t>四、非税收入</t>
  </si>
  <si>
    <t>1、政府性基金收入－土地出让金返还</t>
  </si>
  <si>
    <t>2、国有资本经营收入－市场投资收益</t>
  </si>
  <si>
    <t>4、其他收入（环卫费等）</t>
  </si>
  <si>
    <t>五、专项补助</t>
  </si>
  <si>
    <t>1、一般预算</t>
  </si>
  <si>
    <t>2、基金预算</t>
  </si>
  <si>
    <t>227预备费</t>
  </si>
  <si>
    <t>收入预算合计</t>
  </si>
  <si>
    <t>支出预算合计</t>
  </si>
  <si>
    <t>上年结余</t>
  </si>
  <si>
    <t>年终结余</t>
  </si>
  <si>
    <t>总   计</t>
  </si>
  <si>
    <r>
      <t xml:space="preserve">    </t>
    </r>
    <r>
      <rPr>
        <sz val="10"/>
        <rFont val="宋体"/>
        <family val="0"/>
      </rPr>
      <t>政协事务</t>
    </r>
  </si>
  <si>
    <r>
      <t xml:space="preserve">        </t>
    </r>
    <r>
      <rPr>
        <sz val="10"/>
        <rFont val="宋体"/>
        <family val="0"/>
      </rPr>
      <t>医疗卫生与计划生育管理事务</t>
    </r>
  </si>
  <si>
    <t>七、医疗卫生与计划生育支出</t>
  </si>
  <si>
    <t xml:space="preserve">  医疗卫生与计划生育管理事务</t>
  </si>
  <si>
    <t xml:space="preserve">     计生联系员工资</t>
  </si>
  <si>
    <t xml:space="preserve">     计生宣传经费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</si>
  <si>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</si>
  <si>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</si>
  <si>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</si>
  <si>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</si>
  <si>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</si>
  <si>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</si>
  <si>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</si>
  <si>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</si>
  <si>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九、城乡社区事务支出</t>
  </si>
  <si>
    <t>十、农林水事务支出</t>
  </si>
  <si>
    <t>十一、交通运输支出</t>
  </si>
  <si>
    <t>十二、资源勘探信息等支出</t>
  </si>
  <si>
    <t>十三、商业服务业等支出</t>
  </si>
  <si>
    <t>三、教育支出</t>
  </si>
  <si>
    <t>九、城乡社区支出</t>
  </si>
  <si>
    <t>十、农林水支出</t>
  </si>
  <si>
    <t>十一、交通运输支出</t>
  </si>
  <si>
    <t>一般公共服务支出</t>
  </si>
  <si>
    <t>公共安全支出</t>
  </si>
  <si>
    <t>教育支出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</si>
  <si>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</si>
  <si>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</si>
  <si>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</si>
  <si>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</si>
  <si>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</si>
  <si>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</si>
  <si>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资源勘探信息等支出</t>
  </si>
  <si>
    <t>商业服务业等支出</t>
  </si>
  <si>
    <t>国土资源气象等支出</t>
  </si>
  <si>
    <t xml:space="preserve">    其中：五水共治支出</t>
  </si>
  <si>
    <t>六、纪检监察事务</t>
  </si>
  <si>
    <t>八、宗教事务</t>
  </si>
  <si>
    <t>九、港澳台侨事务</t>
  </si>
  <si>
    <t>十、档案事务</t>
  </si>
  <si>
    <t>十一、群众团体事务</t>
  </si>
  <si>
    <t>十二、党委办公室及相关机构事务</t>
  </si>
  <si>
    <t>二、公共卫生</t>
  </si>
  <si>
    <t>三、医疗保障</t>
  </si>
  <si>
    <t xml:space="preserve">     计生事务管理人员</t>
  </si>
  <si>
    <t>会议费</t>
  </si>
  <si>
    <t>培训费</t>
  </si>
  <si>
    <t>单位名称</t>
  </si>
  <si>
    <t>公务接待费</t>
  </si>
  <si>
    <t>公务用车购置及运行费</t>
  </si>
  <si>
    <t>因公出国（境）费</t>
  </si>
  <si>
    <t>三公经费合计</t>
  </si>
  <si>
    <t>备  注</t>
  </si>
  <si>
    <t>现有车辆数</t>
  </si>
  <si>
    <t>核编车辆数</t>
  </si>
  <si>
    <t>总额</t>
  </si>
  <si>
    <t>“三公”经费、会议费、培训费预算与执行对比表</t>
  </si>
  <si>
    <t>XX镇（街道）</t>
  </si>
  <si>
    <t>“三公”经费及会议培训费</t>
  </si>
  <si>
    <t xml:space="preserve">   国有资源（资产）有偿使用收入</t>
  </si>
  <si>
    <r>
      <t xml:space="preserve">    </t>
    </r>
    <r>
      <rPr>
        <sz val="10"/>
        <rFont val="宋体"/>
        <family val="0"/>
      </rPr>
      <t>港澳台侨事务</t>
    </r>
  </si>
  <si>
    <r>
      <t xml:space="preserve">   </t>
    </r>
    <r>
      <rPr>
        <sz val="10"/>
        <rFont val="宋体"/>
        <family val="0"/>
      </rPr>
      <t>党委办公厅（室）及相关机构事务</t>
    </r>
  </si>
  <si>
    <r>
      <t xml:space="preserve">   </t>
    </r>
    <r>
      <rPr>
        <sz val="10"/>
        <rFont val="宋体"/>
        <family val="0"/>
      </rPr>
      <t>群众团体事务</t>
    </r>
  </si>
  <si>
    <t>一、医疗卫生与计划生育管理事务</t>
  </si>
  <si>
    <t>七、商贸事务</t>
  </si>
  <si>
    <t>十三、组织事务</t>
  </si>
  <si>
    <t>十四、宣传事务</t>
  </si>
  <si>
    <t>十五、统战事务</t>
  </si>
  <si>
    <t>十六、其他一般公共服务支出</t>
  </si>
  <si>
    <t>科学技术支出</t>
  </si>
  <si>
    <r>
      <t>一、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技术研究与开发</t>
    </r>
  </si>
  <si>
    <t>二、其他科学技术支出</t>
  </si>
  <si>
    <t>十、最低生活保障</t>
  </si>
  <si>
    <t>十一、其他社会保障和就业支出</t>
  </si>
  <si>
    <t>四、计划生育事务</t>
  </si>
  <si>
    <t>五、食品和药品监督管理事务</t>
  </si>
  <si>
    <t>六、其他医疗卫生与计划生育支出</t>
  </si>
  <si>
    <t xml:space="preserve">    镇(街道）2017年财政收支执行情况表</t>
  </si>
  <si>
    <t>2017年预算数</t>
  </si>
  <si>
    <t>2017年预算数</t>
  </si>
  <si>
    <t>2017年执行数</t>
  </si>
  <si>
    <t>2017年执行数</t>
  </si>
  <si>
    <t>2018年    镇(街道）财政支出预算对比表</t>
  </si>
  <si>
    <t>2018年 镇财政预算收支汇总表</t>
  </si>
  <si>
    <t>2018年    镇(街道）财政支出(预算)汇总表</t>
  </si>
  <si>
    <t>18年预算数</t>
  </si>
  <si>
    <t>2017年预算执行率</t>
  </si>
  <si>
    <t>2018年         预算数</t>
  </si>
  <si>
    <t>2018年预算数</t>
  </si>
  <si>
    <t>2018年预算数与2017年预算数同比增减</t>
  </si>
  <si>
    <t>2018年预算数与2017年执行数增减</t>
  </si>
  <si>
    <t>其中：2018年计划购置车辆数及费用</t>
  </si>
  <si>
    <t>2018年    镇(街道）财政收入预算对比表</t>
  </si>
  <si>
    <t>201一般公共服务支出</t>
  </si>
  <si>
    <t>204公共安全支出</t>
  </si>
  <si>
    <t>205教育事业支出</t>
  </si>
  <si>
    <t>206科学技术支出</t>
  </si>
  <si>
    <t>207文化体育与传媒支出</t>
  </si>
  <si>
    <t>208社会保障和就业支出</t>
  </si>
  <si>
    <t>210医疗卫生与计划生育支出</t>
  </si>
  <si>
    <t>211节能环保支出</t>
  </si>
  <si>
    <t>3、国有资源（资产）有偿使用收入</t>
  </si>
  <si>
    <t>212城乡社区支出</t>
  </si>
  <si>
    <t>213农林水支出</t>
  </si>
  <si>
    <t>214交通运输支出</t>
  </si>
  <si>
    <t>215资源勘探信息等支出</t>
  </si>
  <si>
    <t>216商品服务业等支出</t>
  </si>
  <si>
    <t>221住房保障支出</t>
  </si>
  <si>
    <t>2017年调整后预算数</t>
  </si>
  <si>
    <t>十五、预备费</t>
  </si>
  <si>
    <t>十六、其他支出</t>
  </si>
  <si>
    <t xml:space="preserve">  其中：三改一拆补助</t>
  </si>
  <si>
    <t xml:space="preserve"> 其中：农村环境综合整治补助</t>
  </si>
  <si>
    <t xml:space="preserve">       小城镇环境综合整治补助</t>
  </si>
  <si>
    <t xml:space="preserve">      …</t>
  </si>
  <si>
    <t xml:space="preserve">   其中： 政府性基金收入－城建配套费返还</t>
  </si>
  <si>
    <t>十六：其他支出</t>
  </si>
  <si>
    <r>
      <t>2</t>
    </r>
    <r>
      <rPr>
        <sz val="11"/>
        <rFont val="宋体"/>
        <family val="0"/>
      </rPr>
      <t>29其他支出</t>
    </r>
  </si>
  <si>
    <t xml:space="preserve"> 2018年    镇（街道）国有资源（资产）有偿使用收入、国有资本经营收入明细表</t>
  </si>
  <si>
    <t>预估年收入</t>
  </si>
  <si>
    <t>单位：万元</t>
  </si>
  <si>
    <t>市财政补助</t>
  </si>
  <si>
    <t>市各部门专项补助</t>
  </si>
  <si>
    <t>2018年  镇（街道）基本支出预算测算明细表</t>
  </si>
  <si>
    <t>2018年    镇（街道）项目支出预算测算明细表</t>
  </si>
  <si>
    <t>工资福利：包括工资、津贴、社会保障费、医药费、住房公积金等；对个人和家庭补助支出包括离退休费、抚恤金、生活补助等；人员变化较大的要说明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</si>
  <si>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</si>
  <si>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</si>
  <si>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</si>
  <si>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</si>
  <si>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</si>
  <si>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</si>
  <si>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</si>
  <si>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</si>
  <si>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</si>
  <si>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预备费</t>
  </si>
  <si>
    <t>2018年预算数</t>
  </si>
  <si>
    <t>比2017年增加</t>
  </si>
  <si>
    <t>2018年预算占比</t>
  </si>
  <si>
    <t xml:space="preserve">           城市建设支出</t>
  </si>
  <si>
    <t>金 额</t>
  </si>
  <si>
    <t>表十三</t>
  </si>
  <si>
    <t>青屿工业区</t>
  </si>
  <si>
    <t>上街园区</t>
  </si>
  <si>
    <t>龙鸣路</t>
  </si>
  <si>
    <t>80亩</t>
  </si>
  <si>
    <t>18亩</t>
  </si>
  <si>
    <t>22间</t>
  </si>
  <si>
    <t>工业</t>
  </si>
  <si>
    <t>商住</t>
  </si>
  <si>
    <t xml:space="preserve">编制单位:温峤镇 </t>
  </si>
  <si>
    <t>编制单位:温峤镇</t>
  </si>
  <si>
    <t>编制单位:温峤镇</t>
  </si>
  <si>
    <t xml:space="preserve"> 2018年温峤镇拟出让用地统计表</t>
  </si>
  <si>
    <t xml:space="preserve">编制单位:温峤镇              </t>
  </si>
  <si>
    <t>薄弱村扶持</t>
  </si>
  <si>
    <t>七一塘里海塘养殖承包</t>
  </si>
  <si>
    <t>青屿幼儿园</t>
  </si>
  <si>
    <t>玉龙山陵园</t>
  </si>
  <si>
    <t>敬老院公建民营</t>
  </si>
  <si>
    <t>单位:温岭市温峤镇</t>
  </si>
  <si>
    <t>二、治安</t>
  </si>
  <si>
    <r>
      <t xml:space="preserve">       </t>
    </r>
    <r>
      <rPr>
        <sz val="10"/>
        <rFont val="宋体"/>
        <family val="0"/>
      </rPr>
      <t>公安</t>
    </r>
  </si>
  <si>
    <t>编制单位: 温峤镇</t>
  </si>
  <si>
    <t>单位代码</t>
  </si>
  <si>
    <t>科目编码</t>
  </si>
  <si>
    <t>科目名称</t>
  </si>
  <si>
    <t>经济科目代码</t>
  </si>
  <si>
    <t>经济科目名称</t>
  </si>
  <si>
    <t>项目名称</t>
  </si>
  <si>
    <t>采购目录代码</t>
  </si>
  <si>
    <t>采购目录名称</t>
  </si>
  <si>
    <t>采购类型</t>
  </si>
  <si>
    <t>采购内容</t>
  </si>
  <si>
    <t>技术参数及配置标准</t>
  </si>
  <si>
    <t>数量</t>
  </si>
  <si>
    <t>计量单位</t>
  </si>
  <si>
    <t>参考单价（元）</t>
  </si>
  <si>
    <t>合计</t>
  </si>
  <si>
    <t>je1</t>
  </si>
  <si>
    <t>je2</t>
  </si>
  <si>
    <t>je3</t>
  </si>
  <si>
    <t>je4</t>
  </si>
  <si>
    <t>je5</t>
  </si>
  <si>
    <t>备注</t>
  </si>
  <si>
    <t>其它</t>
  </si>
  <si>
    <t>温岭市温峤镇人民政府</t>
  </si>
  <si>
    <t>2010301</t>
  </si>
  <si>
    <t>302</t>
  </si>
  <si>
    <t>商品和服务支出</t>
  </si>
  <si>
    <t>办公设备经费</t>
  </si>
  <si>
    <t>A02010104</t>
  </si>
  <si>
    <t>台式计算机</t>
  </si>
  <si>
    <t>政府集中采购</t>
  </si>
  <si>
    <t>台</t>
  </si>
  <si>
    <t>A02010601</t>
  </si>
  <si>
    <t>打印设备</t>
  </si>
  <si>
    <t>普通打印</t>
  </si>
  <si>
    <t>2010301</t>
  </si>
  <si>
    <t>A0201060901</t>
  </si>
  <si>
    <t>扫描仪</t>
  </si>
  <si>
    <t>A020204</t>
  </si>
  <si>
    <t>多功能一体机</t>
  </si>
  <si>
    <t>一体机打印机</t>
  </si>
  <si>
    <t>A02061802</t>
  </si>
  <si>
    <t>空气调节电器</t>
  </si>
  <si>
    <t>挂式空调</t>
  </si>
  <si>
    <t>A020401</t>
  </si>
  <si>
    <t>图书档案装具</t>
  </si>
  <si>
    <t>档案柜</t>
  </si>
  <si>
    <t>只</t>
  </si>
  <si>
    <t>A0601</t>
  </si>
  <si>
    <t>办公家具</t>
  </si>
  <si>
    <t>办公桌</t>
  </si>
  <si>
    <t>张</t>
  </si>
  <si>
    <t>温岭市温峤镇人民政府</t>
  </si>
  <si>
    <t>商品和服务支出</t>
  </si>
  <si>
    <t>会议条形桌</t>
  </si>
  <si>
    <t>椅</t>
  </si>
  <si>
    <t>A02091001</t>
  </si>
  <si>
    <t>普通电视设备（电视机）</t>
  </si>
  <si>
    <t>电视机</t>
  </si>
  <si>
    <t>A02020501</t>
  </si>
  <si>
    <t>照相机</t>
  </si>
  <si>
    <t>行政执法仪</t>
  </si>
  <si>
    <t>A020299</t>
  </si>
  <si>
    <t>其他办公设备</t>
  </si>
  <si>
    <t>指纹考勤机</t>
  </si>
  <si>
    <t>A02010105</t>
  </si>
  <si>
    <t>便携式计算机</t>
  </si>
  <si>
    <t>病媒生物防制经费</t>
  </si>
  <si>
    <t>C19</t>
  </si>
  <si>
    <t>医疗卫生和社会服务</t>
  </si>
  <si>
    <t>除四害</t>
  </si>
  <si>
    <t>批</t>
  </si>
  <si>
    <t>纪检监察事务</t>
  </si>
  <si>
    <t>宣传事务</t>
  </si>
  <si>
    <t>统战事务</t>
  </si>
  <si>
    <t>宗教事务</t>
  </si>
  <si>
    <t>档案事务</t>
  </si>
  <si>
    <t xml:space="preserve">    老龄、科协、关工委</t>
  </si>
  <si>
    <r>
      <t xml:space="preserve">    </t>
    </r>
    <r>
      <rPr>
        <sz val="10"/>
        <rFont val="宋体"/>
        <family val="0"/>
      </rPr>
      <t>文物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</si>
</sst>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 "/>
    <numFmt numFmtId="179" formatCode="0.00_ 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¥&quot;#,##0;\-&quot;¥&quot;#,##0"/>
    <numFmt numFmtId="189" formatCode="&quot;¥&quot;#,##0;[Red]\-&quot;¥&quot;#,##0"/>
    <numFmt numFmtId="190" formatCode="&quot;¥&quot;#,##0.00;\-&quot;¥&quot;#,##0.00"/>
    <numFmt numFmtId="191" formatCode="&quot;¥&quot;#,##0.00;[Red]\-&quot;¥&quot;#,##0.00"/>
    <numFmt numFmtId="192" formatCode="_-&quot;¥&quot;* #,##0_-;\-&quot;¥&quot;* #,##0_-;_-&quot;¥&quot;* &quot;-&quot;_-;_-@_-"/>
    <numFmt numFmtId="193" formatCode="_-* #,##0_-;\-* #,##0_-;_-* &quot;-&quot;_-;_-@_-"/>
    <numFmt numFmtId="194" formatCode="_-&quot;¥&quot;* #,##0.00_-;\-&quot;¥&quot;* #,##0.00_-;_-&quot;¥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_);[Red]\(0.00\)"/>
    <numFmt numFmtId="205" formatCode="0_);[Red]\(0\)"/>
    <numFmt numFmtId="206" formatCode="0.0%"/>
  </numFmts>
  <fonts count="5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18"/>
      <color indexed="8"/>
      <name val="方正大标宋简体"/>
      <family val="3"/>
    </font>
    <font>
      <sz val="12"/>
      <color indexed="8"/>
      <name val="方正大标宋简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9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5" xfId="0" applyFont="1" applyBorder="1" applyAlignment="1">
      <alignment horizontal="left" vertical="center" indent="1"/>
    </xf>
    <xf numFmtId="0" fontId="0" fillId="0" borderId="16" xfId="0" applyFont="1" applyBorder="1" applyAlignment="1">
      <alignment vertical="center"/>
    </xf>
    <xf numFmtId="0" fontId="0" fillId="0" borderId="0" xfId="40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Border="1" applyAlignment="1">
      <alignment horizontal="left" vertical="center" wrapText="1"/>
      <protection/>
    </xf>
    <xf numFmtId="0" fontId="0" fillId="0" borderId="0" xfId="40" applyAlignment="1">
      <alignment horizontal="left" vertical="center" wrapText="1"/>
      <protection/>
    </xf>
    <xf numFmtId="0" fontId="0" fillId="0" borderId="0" xfId="40" applyFont="1" applyAlignment="1" applyProtection="1">
      <alignment vertical="center"/>
      <protection locked="0"/>
    </xf>
    <xf numFmtId="0" fontId="0" fillId="0" borderId="16" xfId="40" applyFont="1" applyBorder="1" applyAlignment="1">
      <alignment horizontal="right" vertical="center"/>
      <protection/>
    </xf>
    <xf numFmtId="0" fontId="3" fillId="0" borderId="10" xfId="40" applyFont="1" applyBorder="1" applyAlignment="1" applyProtection="1">
      <alignment horizontal="left" vertical="center" wrapText="1"/>
      <protection locked="0"/>
    </xf>
    <xf numFmtId="0" fontId="3" fillId="0" borderId="10" xfId="40" applyFont="1" applyBorder="1" applyAlignment="1" applyProtection="1">
      <alignment vertical="center" wrapText="1"/>
      <protection locked="0"/>
    </xf>
    <xf numFmtId="0" fontId="3" fillId="0" borderId="10" xfId="40" applyFont="1" applyFill="1" applyBorder="1" applyAlignment="1" applyProtection="1">
      <alignment vertical="center" wrapText="1"/>
      <protection locked="0"/>
    </xf>
    <xf numFmtId="0" fontId="3" fillId="0" borderId="10" xfId="4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vertical="center"/>
    </xf>
    <xf numFmtId="204" fontId="3" fillId="0" borderId="10" xfId="0" applyNumberFormat="1" applyFont="1" applyBorder="1" applyAlignment="1" applyProtection="1">
      <alignment vertical="center"/>
      <protection locked="0"/>
    </xf>
    <xf numFmtId="204" fontId="10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 locked="0"/>
    </xf>
    <xf numFmtId="204" fontId="10" fillId="0" borderId="10" xfId="0" applyNumberFormat="1" applyFont="1" applyBorder="1" applyAlignment="1" applyProtection="1">
      <alignment vertical="center"/>
      <protection locked="0"/>
    </xf>
    <xf numFmtId="204" fontId="1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04" fontId="3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204" fontId="10" fillId="0" borderId="1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205" fontId="3" fillId="0" borderId="10" xfId="0" applyNumberFormat="1" applyFont="1" applyBorder="1" applyAlignment="1" applyProtection="1">
      <alignment vertical="center" wrapText="1"/>
      <protection locked="0"/>
    </xf>
    <xf numFmtId="205" fontId="10" fillId="0" borderId="10" xfId="0" applyNumberFormat="1" applyFont="1" applyBorder="1" applyAlignment="1" applyProtection="1">
      <alignment vertical="center" wrapText="1"/>
      <protection locked="0"/>
    </xf>
    <xf numFmtId="205" fontId="3" fillId="0" borderId="10" xfId="0" applyNumberFormat="1" applyFont="1" applyBorder="1" applyAlignment="1">
      <alignment horizontal="right" vertical="center" wrapText="1"/>
    </xf>
    <xf numFmtId="205" fontId="3" fillId="0" borderId="10" xfId="0" applyNumberFormat="1" applyFont="1" applyFill="1" applyBorder="1" applyAlignment="1">
      <alignment vertical="center" wrapText="1"/>
    </xf>
    <xf numFmtId="205" fontId="3" fillId="0" borderId="10" xfId="0" applyNumberFormat="1" applyFont="1" applyBorder="1" applyAlignment="1">
      <alignment horizontal="left" vertical="center" wrapText="1"/>
    </xf>
    <xf numFmtId="205" fontId="3" fillId="0" borderId="10" xfId="0" applyNumberFormat="1" applyFont="1" applyBorder="1" applyAlignment="1">
      <alignment vertical="center" wrapText="1"/>
    </xf>
    <xf numFmtId="205" fontId="3" fillId="0" borderId="10" xfId="0" applyNumberFormat="1" applyFont="1" applyFill="1" applyBorder="1" applyAlignment="1">
      <alignment horizontal="left" vertical="center" wrapText="1"/>
    </xf>
    <xf numFmtId="204" fontId="5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vertical="center"/>
    </xf>
    <xf numFmtId="10" fontId="9" fillId="0" borderId="0" xfId="0" applyNumberFormat="1" applyFont="1" applyAlignment="1">
      <alignment horizontal="center" vertical="center" wrapText="1"/>
    </xf>
    <xf numFmtId="0" fontId="0" fillId="0" borderId="0" xfId="40" applyFont="1" applyAlignment="1" applyProtection="1">
      <alignment vertical="center" wrapText="1"/>
      <protection locked="0"/>
    </xf>
    <xf numFmtId="43" fontId="0" fillId="0" borderId="0" xfId="52" applyFont="1" applyBorder="1" applyAlignment="1">
      <alignment horizontal="right" vertical="center" wrapText="1"/>
    </xf>
    <xf numFmtId="10" fontId="0" fillId="0" borderId="0" xfId="52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43" fontId="3" fillId="0" borderId="10" xfId="52" applyFont="1" applyBorder="1" applyAlignment="1" applyProtection="1">
      <alignment horizontal="center" vertical="center" wrapText="1"/>
      <protection locked="0"/>
    </xf>
    <xf numFmtId="10" fontId="3" fillId="0" borderId="10" xfId="52" applyNumberFormat="1" applyFont="1" applyBorder="1" applyAlignment="1" applyProtection="1">
      <alignment horizontal="center" vertical="center" wrapText="1"/>
      <protection locked="0"/>
    </xf>
    <xf numFmtId="43" fontId="3" fillId="0" borderId="10" xfId="52" applyFont="1" applyBorder="1" applyAlignment="1">
      <alignment horizontal="center" vertical="center" wrapText="1"/>
    </xf>
    <xf numFmtId="0" fontId="5" fillId="0" borderId="10" xfId="40" applyFont="1" applyBorder="1" applyAlignment="1" applyProtection="1">
      <alignment horizontal="center" vertical="center" wrapText="1"/>
      <protection locked="0"/>
    </xf>
    <xf numFmtId="10" fontId="5" fillId="0" borderId="10" xfId="52" applyNumberFormat="1" applyFont="1" applyBorder="1" applyAlignment="1" applyProtection="1">
      <alignment horizontal="right" vertical="center" wrapText="1"/>
      <protection/>
    </xf>
    <xf numFmtId="10" fontId="5" fillId="0" borderId="10" xfId="52" applyNumberFormat="1" applyFont="1" applyBorder="1" applyAlignment="1">
      <alignment vertical="center" wrapText="1"/>
    </xf>
    <xf numFmtId="43" fontId="3" fillId="0" borderId="10" xfId="52" applyFont="1" applyBorder="1" applyAlignment="1" applyProtection="1">
      <alignment horizontal="right" vertical="center" wrapText="1"/>
      <protection/>
    </xf>
    <xf numFmtId="0" fontId="3" fillId="0" borderId="10" xfId="52" applyNumberFormat="1" applyFont="1" applyBorder="1" applyAlignment="1" applyProtection="1">
      <alignment horizontal="right" vertical="center" wrapText="1"/>
      <protection/>
    </xf>
    <xf numFmtId="43" fontId="3" fillId="0" borderId="10" xfId="52" applyFont="1" applyBorder="1" applyAlignment="1">
      <alignment vertical="center" wrapText="1"/>
    </xf>
    <xf numFmtId="43" fontId="3" fillId="0" borderId="10" xfId="52" applyFont="1" applyBorder="1" applyAlignment="1" applyProtection="1">
      <alignment horizontal="right" vertical="center" wrapText="1"/>
      <protection locked="0"/>
    </xf>
    <xf numFmtId="10" fontId="3" fillId="0" borderId="10" xfId="52" applyNumberFormat="1" applyFont="1" applyBorder="1" applyAlignment="1">
      <alignment vertical="center" wrapText="1"/>
    </xf>
    <xf numFmtId="10" fontId="3" fillId="0" borderId="10" xfId="52" applyNumberFormat="1" applyFont="1" applyBorder="1" applyAlignment="1" applyProtection="1">
      <alignment horizontal="right" vertical="center" wrapText="1"/>
      <protection locked="0"/>
    </xf>
    <xf numFmtId="43" fontId="3" fillId="0" borderId="0" xfId="52" applyFont="1" applyAlignment="1">
      <alignment vertical="center" wrapText="1"/>
    </xf>
    <xf numFmtId="10" fontId="3" fillId="0" borderId="0" xfId="52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43" fontId="0" fillId="0" borderId="0" xfId="52" applyFont="1" applyAlignment="1">
      <alignment horizontal="left" vertical="center"/>
    </xf>
    <xf numFmtId="43" fontId="0" fillId="0" borderId="0" xfId="52" applyFont="1" applyAlignment="1">
      <alignment vertical="center"/>
    </xf>
    <xf numFmtId="204" fontId="0" fillId="0" borderId="0" xfId="0" applyNumberFormat="1" applyFont="1" applyAlignment="1">
      <alignment vertical="center"/>
    </xf>
    <xf numFmtId="43" fontId="0" fillId="0" borderId="16" xfId="52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0" xfId="40" applyFont="1" applyAlignment="1" applyProtection="1">
      <alignment vertical="center" wrapText="1"/>
      <protection locked="0"/>
    </xf>
    <xf numFmtId="43" fontId="3" fillId="0" borderId="0" xfId="52" applyFont="1" applyAlignment="1" applyProtection="1">
      <alignment horizontal="right" vertical="center" wrapText="1"/>
      <protection locked="0"/>
    </xf>
    <xf numFmtId="43" fontId="0" fillId="0" borderId="0" xfId="52" applyFont="1" applyAlignment="1">
      <alignment vertical="center"/>
    </xf>
    <xf numFmtId="43" fontId="3" fillId="0" borderId="0" xfId="52" applyFont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13" fillId="0" borderId="16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206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3" fillId="0" borderId="10" xfId="40" applyFont="1" applyBorder="1" applyAlignment="1">
      <alignment vertical="center" wrapText="1"/>
      <protection/>
    </xf>
    <xf numFmtId="0" fontId="0" fillId="0" borderId="0" xfId="0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0" xfId="40" applyFont="1" applyBorder="1" applyAlignment="1" applyProtection="1">
      <alignment horizontal="center" vertical="center" wrapText="1"/>
      <protection locked="0"/>
    </xf>
    <xf numFmtId="43" fontId="7" fillId="0" borderId="10" xfId="52" applyFont="1" applyBorder="1" applyAlignment="1" applyProtection="1">
      <alignment horizontal="center" vertical="center" wrapText="1"/>
      <protection locked="0"/>
    </xf>
    <xf numFmtId="0" fontId="7" fillId="0" borderId="10" xfId="4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7" fillId="0" borderId="10" xfId="40" applyFont="1" applyBorder="1" applyAlignment="1" applyProtection="1">
      <alignment vertical="center" wrapText="1"/>
      <protection locked="0"/>
    </xf>
    <xf numFmtId="43" fontId="7" fillId="0" borderId="10" xfId="52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3" fontId="18" fillId="0" borderId="10" xfId="52" applyFont="1" applyBorder="1" applyAlignment="1" applyProtection="1">
      <alignment horizontal="center" vertical="center" wrapText="1"/>
      <protection locked="0"/>
    </xf>
    <xf numFmtId="0" fontId="18" fillId="0" borderId="15" xfId="4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vertical="center"/>
    </xf>
    <xf numFmtId="0" fontId="18" fillId="0" borderId="10" xfId="40" applyFont="1" applyBorder="1" applyAlignment="1" applyProtection="1">
      <alignment horizontal="center" vertical="center" wrapText="1"/>
      <protection locked="0"/>
    </xf>
    <xf numFmtId="0" fontId="3" fillId="0" borderId="18" xfId="4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/>
    </xf>
    <xf numFmtId="0" fontId="3" fillId="0" borderId="13" xfId="40" applyFont="1" applyBorder="1" applyAlignment="1">
      <alignment horizontal="center" vertical="center" wrapText="1"/>
      <protection/>
    </xf>
    <xf numFmtId="0" fontId="0" fillId="0" borderId="0" xfId="40" applyBorder="1" applyAlignment="1">
      <alignment horizontal="center" vertical="center" wrapText="1"/>
      <protection/>
    </xf>
    <xf numFmtId="43" fontId="0" fillId="0" borderId="0" xfId="52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3" fontId="3" fillId="0" borderId="0" xfId="52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13" xfId="40" applyFont="1" applyBorder="1" applyAlignment="1">
      <alignment vertical="center" wrapText="1"/>
      <protection/>
    </xf>
    <xf numFmtId="0" fontId="7" fillId="0" borderId="0" xfId="40" applyFont="1" applyBorder="1" applyAlignment="1">
      <alignment horizontal="right" vertic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04" fontId="5" fillId="0" borderId="10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 wrapText="1"/>
    </xf>
    <xf numFmtId="0" fontId="0" fillId="0" borderId="0" xfId="40" applyFont="1" applyAlignment="1" applyProtection="1">
      <alignment vertical="center" wrapText="1"/>
      <protection locked="0"/>
    </xf>
    <xf numFmtId="43" fontId="3" fillId="0" borderId="0" xfId="52" applyFont="1" applyAlignment="1" applyProtection="1">
      <alignment horizontal="left" vertical="center" wrapText="1"/>
      <protection locked="0"/>
    </xf>
    <xf numFmtId="0" fontId="0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40" applyFont="1" applyBorder="1" applyAlignment="1" applyProtection="1">
      <alignment horizontal="center" vertical="center" wrapText="1"/>
      <protection locked="0"/>
    </xf>
    <xf numFmtId="43" fontId="0" fillId="0" borderId="10" xfId="52" applyFont="1" applyBorder="1" applyAlignment="1">
      <alignment horizontal="center" vertical="center" wrapText="1"/>
    </xf>
    <xf numFmtId="20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3" fontId="7" fillId="0" borderId="10" xfId="52" applyFont="1" applyBorder="1" applyAlignment="1" applyProtection="1">
      <alignment horizontal="center" vertical="center" wrapText="1"/>
      <protection locked="0"/>
    </xf>
    <xf numFmtId="43" fontId="3" fillId="0" borderId="10" xfId="52" applyNumberFormat="1" applyFont="1" applyBorder="1" applyAlignment="1" applyProtection="1">
      <alignment horizontal="right" vertical="center" wrapText="1"/>
      <protection/>
    </xf>
    <xf numFmtId="0" fontId="7" fillId="0" borderId="10" xfId="40" applyFont="1" applyBorder="1" applyAlignment="1" applyProtection="1">
      <alignment horizontal="center" vertical="center"/>
      <protection locked="0"/>
    </xf>
    <xf numFmtId="43" fontId="7" fillId="0" borderId="10" xfId="52" applyFont="1" applyBorder="1" applyAlignment="1">
      <alignment horizontal="center" vertical="center" wrapText="1"/>
    </xf>
    <xf numFmtId="204" fontId="7" fillId="0" borderId="10" xfId="0" applyNumberFormat="1" applyFont="1" applyBorder="1" applyAlignment="1">
      <alignment horizontal="center" vertical="center" wrapText="1"/>
    </xf>
    <xf numFmtId="0" fontId="5" fillId="0" borderId="10" xfId="40" applyFont="1" applyBorder="1" applyAlignment="1" applyProtection="1">
      <alignment horizontal="left" vertical="center" wrapText="1"/>
      <protection locked="0"/>
    </xf>
    <xf numFmtId="0" fontId="5" fillId="0" borderId="10" xfId="40" applyFont="1" applyBorder="1" applyAlignment="1" applyProtection="1">
      <alignment vertical="center" wrapText="1"/>
      <protection locked="0"/>
    </xf>
    <xf numFmtId="0" fontId="18" fillId="0" borderId="10" xfId="40" applyFont="1" applyBorder="1" applyAlignment="1" applyProtection="1">
      <alignment vertical="center" wrapText="1"/>
      <protection locked="0"/>
    </xf>
    <xf numFmtId="0" fontId="18" fillId="0" borderId="10" xfId="40" applyFont="1" applyBorder="1" applyAlignment="1" applyProtection="1">
      <alignment horizontal="left" vertical="center" wrapText="1"/>
      <protection locked="0"/>
    </xf>
    <xf numFmtId="0" fontId="0" fillId="0" borderId="0" xfId="40" applyFont="1" applyAlignment="1" applyProtection="1">
      <alignment vertical="center"/>
      <protection locked="0"/>
    </xf>
    <xf numFmtId="0" fontId="3" fillId="0" borderId="10" xfId="40" applyFont="1" applyBorder="1" applyAlignment="1" applyProtection="1">
      <alignment horizontal="right" vertical="center" wrapText="1"/>
      <protection locked="0"/>
    </xf>
    <xf numFmtId="41" fontId="5" fillId="0" borderId="10" xfId="52" applyNumberFormat="1" applyFont="1" applyBorder="1" applyAlignment="1" applyProtection="1">
      <alignment horizontal="right" vertical="center" wrapText="1"/>
      <protection/>
    </xf>
    <xf numFmtId="41" fontId="3" fillId="0" borderId="10" xfId="52" applyNumberFormat="1" applyFont="1" applyBorder="1" applyAlignment="1" applyProtection="1">
      <alignment horizontal="right" vertical="center" wrapText="1"/>
      <protection/>
    </xf>
    <xf numFmtId="41" fontId="3" fillId="0" borderId="10" xfId="52" applyNumberFormat="1" applyFont="1" applyBorder="1" applyAlignment="1" applyProtection="1">
      <alignment horizontal="right" vertical="center" wrapText="1"/>
      <protection locked="0"/>
    </xf>
    <xf numFmtId="205" fontId="3" fillId="0" borderId="10" xfId="52" applyNumberFormat="1" applyFont="1" applyBorder="1" applyAlignment="1" applyProtection="1">
      <alignment horizontal="right" vertical="center" wrapText="1"/>
      <protection locked="0"/>
    </xf>
    <xf numFmtId="205" fontId="3" fillId="0" borderId="10" xfId="40" applyNumberFormat="1" applyFont="1" applyBorder="1" applyAlignment="1" applyProtection="1">
      <alignment vertical="center" wrapText="1"/>
      <protection/>
    </xf>
    <xf numFmtId="205" fontId="0" fillId="0" borderId="10" xfId="0" applyNumberFormat="1" applyBorder="1" applyAlignment="1">
      <alignment vertical="center"/>
    </xf>
    <xf numFmtId="205" fontId="5" fillId="0" borderId="10" xfId="52" applyNumberFormat="1" applyFont="1" applyBorder="1" applyAlignment="1">
      <alignment vertical="center" wrapText="1"/>
    </xf>
    <xf numFmtId="205" fontId="3" fillId="0" borderId="10" xfId="52" applyNumberFormat="1" applyFont="1" applyBorder="1" applyAlignment="1">
      <alignment vertical="center" wrapText="1"/>
    </xf>
    <xf numFmtId="0" fontId="3" fillId="0" borderId="10" xfId="40" applyFont="1" applyBorder="1" applyAlignment="1" applyProtection="1">
      <alignment horizontal="center" vertical="center" wrapText="1"/>
      <protection locked="0"/>
    </xf>
    <xf numFmtId="205" fontId="3" fillId="0" borderId="10" xfId="40" applyNumberFormat="1" applyFont="1" applyBorder="1" applyAlignment="1" applyProtection="1">
      <alignment horizontal="right" vertical="center" wrapText="1"/>
      <protection/>
    </xf>
    <xf numFmtId="205" fontId="3" fillId="0" borderId="10" xfId="40" applyNumberFormat="1" applyFont="1" applyBorder="1" applyAlignment="1" applyProtection="1">
      <alignment vertical="center" wrapText="1"/>
      <protection locked="0"/>
    </xf>
    <xf numFmtId="205" fontId="3" fillId="0" borderId="10" xfId="40" applyNumberFormat="1" applyFont="1" applyFill="1" applyBorder="1" applyAlignment="1" applyProtection="1">
      <alignment vertical="center" wrapText="1"/>
      <protection locked="0"/>
    </xf>
    <xf numFmtId="205" fontId="3" fillId="0" borderId="10" xfId="40" applyNumberFormat="1" applyFont="1" applyBorder="1" applyAlignment="1" applyProtection="1">
      <alignment horizontal="right" vertical="center" wrapText="1"/>
      <protection locked="0"/>
    </xf>
    <xf numFmtId="205" fontId="3" fillId="0" borderId="10" xfId="40" applyNumberFormat="1" applyFont="1" applyBorder="1" applyAlignment="1" applyProtection="1">
      <alignment horizontal="center" vertical="center" wrapText="1"/>
      <protection locked="0"/>
    </xf>
    <xf numFmtId="205" fontId="5" fillId="0" borderId="10" xfId="40" applyNumberFormat="1" applyFont="1" applyBorder="1" applyAlignment="1" applyProtection="1">
      <alignment vertical="center" wrapText="1"/>
      <protection/>
    </xf>
    <xf numFmtId="205" fontId="0" fillId="0" borderId="10" xfId="52" applyNumberFormat="1" applyFont="1" applyBorder="1" applyAlignment="1">
      <alignment vertical="center"/>
    </xf>
    <xf numFmtId="205" fontId="0" fillId="0" borderId="10" xfId="0" applyNumberFormat="1" applyFont="1" applyBorder="1" applyAlignment="1">
      <alignment vertical="center"/>
    </xf>
    <xf numFmtId="205" fontId="0" fillId="0" borderId="10" xfId="52" applyNumberFormat="1" applyFont="1" applyBorder="1" applyAlignment="1">
      <alignment vertical="center"/>
    </xf>
    <xf numFmtId="205" fontId="0" fillId="0" borderId="10" xfId="0" applyNumberFormat="1" applyFont="1" applyBorder="1" applyAlignment="1">
      <alignment vertical="center"/>
    </xf>
    <xf numFmtId="41" fontId="7" fillId="0" borderId="10" xfId="52" applyNumberFormat="1" applyFont="1" applyBorder="1" applyAlignment="1" applyProtection="1">
      <alignment vertical="center" wrapText="1"/>
      <protection/>
    </xf>
    <xf numFmtId="41" fontId="7" fillId="0" borderId="10" xfId="52" applyNumberFormat="1" applyFont="1" applyBorder="1" applyAlignment="1" applyProtection="1">
      <alignment vertical="center" wrapText="1"/>
      <protection locked="0"/>
    </xf>
    <xf numFmtId="41" fontId="7" fillId="0" borderId="10" xfId="52" applyNumberFormat="1" applyFont="1" applyFill="1" applyBorder="1" applyAlignment="1" applyProtection="1">
      <alignment vertical="center" wrapText="1"/>
      <protection locked="0"/>
    </xf>
    <xf numFmtId="205" fontId="18" fillId="0" borderId="0" xfId="0" applyNumberFormat="1" applyFont="1" applyAlignment="1">
      <alignment vertical="center"/>
    </xf>
    <xf numFmtId="205" fontId="7" fillId="0" borderId="10" xfId="52" applyNumberFormat="1" applyFont="1" applyBorder="1" applyAlignment="1">
      <alignment vertical="center"/>
    </xf>
    <xf numFmtId="205" fontId="18" fillId="0" borderId="10" xfId="0" applyNumberFormat="1" applyFont="1" applyBorder="1" applyAlignment="1">
      <alignment vertical="center"/>
    </xf>
    <xf numFmtId="205" fontId="7" fillId="0" borderId="10" xfId="0" applyNumberFormat="1" applyFont="1" applyBorder="1" applyAlignment="1">
      <alignment vertical="center"/>
    </xf>
    <xf numFmtId="205" fontId="7" fillId="0" borderId="10" xfId="52" applyNumberFormat="1" applyFont="1" applyBorder="1" applyAlignment="1">
      <alignment vertical="center" wrapText="1"/>
    </xf>
    <xf numFmtId="205" fontId="7" fillId="0" borderId="15" xfId="52" applyNumberFormat="1" applyFont="1" applyBorder="1" applyAlignment="1">
      <alignment vertical="center"/>
    </xf>
    <xf numFmtId="41" fontId="7" fillId="0" borderId="15" xfId="52" applyNumberFormat="1" applyFont="1" applyBorder="1" applyAlignment="1" applyProtection="1">
      <alignment horizontal="right" vertical="center" wrapText="1"/>
      <protection locked="0"/>
    </xf>
    <xf numFmtId="41" fontId="7" fillId="0" borderId="10" xfId="52" applyNumberFormat="1" applyFont="1" applyBorder="1" applyAlignment="1" applyProtection="1">
      <alignment horizontal="right"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79" fontId="20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205" fontId="10" fillId="0" borderId="10" xfId="0" applyNumberFormat="1" applyFont="1" applyBorder="1" applyAlignment="1" applyProtection="1">
      <alignment horizontal="right"/>
      <protection locked="0"/>
    </xf>
    <xf numFmtId="205" fontId="10" fillId="0" borderId="10" xfId="0" applyNumberFormat="1" applyFont="1" applyBorder="1" applyAlignment="1" applyProtection="1">
      <alignment horizontal="right"/>
      <protection/>
    </xf>
    <xf numFmtId="204" fontId="3" fillId="0" borderId="10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center" indent="1"/>
    </xf>
    <xf numFmtId="20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43" fontId="0" fillId="0" borderId="16" xfId="5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40" applyFont="1" applyBorder="1" applyAlignment="1">
      <alignment horizontal="center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 locked="0"/>
    </xf>
    <xf numFmtId="0" fontId="3" fillId="0" borderId="0" xfId="40" applyFont="1" applyBorder="1" applyAlignment="1" applyProtection="1">
      <alignment horizontal="left" vertical="center" wrapText="1"/>
      <protection locked="0"/>
    </xf>
    <xf numFmtId="0" fontId="7" fillId="0" borderId="0" xfId="40" applyFont="1" applyBorder="1" applyAlignment="1" applyProtection="1">
      <alignment horizontal="left" vertical="center" wrapText="1"/>
      <protection locked="0"/>
    </xf>
    <xf numFmtId="0" fontId="7" fillId="0" borderId="0" xfId="4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1年泽国镇财政预算收入测算表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3">
      <selection activeCell="N16" sqref="N16"/>
    </sheetView>
  </sheetViews>
  <sheetFormatPr defaultColWidth="9.00390625" defaultRowHeight="14.25"/>
  <cols>
    <col min="1" max="1" width="24.625" style="0" customWidth="1"/>
    <col min="2" max="2" width="9.25390625" style="0" customWidth="1"/>
    <col min="3" max="3" width="9.125" style="0" customWidth="1"/>
    <col min="4" max="4" width="8.875" style="0" customWidth="1"/>
    <col min="5" max="5" width="8.375" style="0" customWidth="1"/>
    <col min="6" max="6" width="24.625" style="0" customWidth="1"/>
    <col min="7" max="9" width="6.625" style="0" customWidth="1"/>
    <col min="10" max="10" width="8.375" style="0" customWidth="1"/>
  </cols>
  <sheetData>
    <row r="1" ht="14.25">
      <c r="A1" s="134" t="s">
        <v>423</v>
      </c>
    </row>
    <row r="2" spans="1:10" ht="22.5">
      <c r="A2" s="212" t="s">
        <v>374</v>
      </c>
      <c r="B2" s="212"/>
      <c r="C2" s="212"/>
      <c r="D2" s="212"/>
      <c r="E2" s="212"/>
      <c r="F2" s="212"/>
      <c r="G2" s="212"/>
      <c r="H2" s="212"/>
      <c r="I2" s="212"/>
      <c r="J2" s="65"/>
    </row>
    <row r="3" spans="1:10" ht="14.25">
      <c r="A3" s="90" t="s">
        <v>447</v>
      </c>
      <c r="B3" s="66"/>
      <c r="C3" s="66"/>
      <c r="D3" s="67"/>
      <c r="E3" s="68"/>
      <c r="F3" s="69"/>
      <c r="G3" s="69"/>
      <c r="H3" s="69"/>
      <c r="I3" s="213" t="s">
        <v>247</v>
      </c>
      <c r="J3" s="213"/>
    </row>
    <row r="4" spans="1:10" ht="36">
      <c r="A4" s="34" t="s">
        <v>248</v>
      </c>
      <c r="B4" s="34" t="s">
        <v>376</v>
      </c>
      <c r="C4" s="34" t="s">
        <v>405</v>
      </c>
      <c r="D4" s="70" t="s">
        <v>378</v>
      </c>
      <c r="E4" s="71" t="s">
        <v>249</v>
      </c>
      <c r="F4" s="34" t="s">
        <v>248</v>
      </c>
      <c r="G4" s="34" t="s">
        <v>376</v>
      </c>
      <c r="H4" s="34" t="s">
        <v>405</v>
      </c>
      <c r="I4" s="72" t="s">
        <v>378</v>
      </c>
      <c r="J4" s="71" t="s">
        <v>249</v>
      </c>
    </row>
    <row r="5" spans="1:10" ht="23.25" customHeight="1">
      <c r="A5" s="73" t="s">
        <v>250</v>
      </c>
      <c r="B5" s="160">
        <f>SUM(B6,B7,B8,B9,B14,B18)</f>
        <v>12534</v>
      </c>
      <c r="C5" s="160">
        <f>SUM(C6,C7,C8,C9,C14,C18)</f>
        <v>12834</v>
      </c>
      <c r="D5" s="160">
        <f>SUM(D6,D7,D8,D9,D14,D18)</f>
        <v>7634</v>
      </c>
      <c r="E5" s="74">
        <f>D5/B5</f>
        <v>0.6090633476942716</v>
      </c>
      <c r="F5" s="73" t="s">
        <v>251</v>
      </c>
      <c r="G5" s="166">
        <f>SUM(G6:G16,G17,G18,G19,G20,G21)</f>
        <v>12534</v>
      </c>
      <c r="H5" s="166">
        <f>SUM(H6:H16,H17,H18,H19,H20,H21)</f>
        <v>12834</v>
      </c>
      <c r="I5" s="166">
        <f>SUM(I6:I16,I17,I18,I19,I20,I21)</f>
        <v>10735</v>
      </c>
      <c r="J5" s="75">
        <f>I5/G5</f>
        <v>0.8564704005106112</v>
      </c>
    </row>
    <row r="6" spans="1:10" ht="23.25" customHeight="1">
      <c r="A6" s="31" t="s">
        <v>252</v>
      </c>
      <c r="B6" s="159">
        <v>1740</v>
      </c>
      <c r="C6" s="159">
        <v>1740</v>
      </c>
      <c r="D6" s="161">
        <v>1853</v>
      </c>
      <c r="E6" s="150">
        <f>D6/B6</f>
        <v>1.0649425287356322</v>
      </c>
      <c r="F6" s="43" t="s">
        <v>253</v>
      </c>
      <c r="G6" s="56">
        <v>2395</v>
      </c>
      <c r="H6" s="56">
        <v>2382</v>
      </c>
      <c r="I6" s="167">
        <v>2446</v>
      </c>
      <c r="J6" s="80">
        <f aca="true" t="shared" si="0" ref="J6:J17">I6/G6</f>
        <v>1.021294363256785</v>
      </c>
    </row>
    <row r="7" spans="1:10" ht="23.25" customHeight="1">
      <c r="A7" s="32" t="s">
        <v>254</v>
      </c>
      <c r="B7" s="32">
        <v>98</v>
      </c>
      <c r="C7" s="32">
        <v>98</v>
      </c>
      <c r="D7" s="161">
        <v>98</v>
      </c>
      <c r="E7" s="77">
        <f aca="true" t="shared" si="1" ref="E7:E14">D7/B7</f>
        <v>1</v>
      </c>
      <c r="F7" s="43" t="s">
        <v>274</v>
      </c>
      <c r="G7" s="56">
        <v>730</v>
      </c>
      <c r="H7" s="56">
        <v>1098</v>
      </c>
      <c r="I7" s="167">
        <v>844</v>
      </c>
      <c r="J7" s="80">
        <f t="shared" si="0"/>
        <v>1.1561643835616437</v>
      </c>
    </row>
    <row r="8" spans="1:10" ht="23.25" customHeight="1">
      <c r="A8" s="32" t="s">
        <v>255</v>
      </c>
      <c r="B8" s="32">
        <v>280</v>
      </c>
      <c r="C8" s="32">
        <v>280</v>
      </c>
      <c r="D8" s="162">
        <v>364</v>
      </c>
      <c r="E8" s="77">
        <f t="shared" si="1"/>
        <v>1.3</v>
      </c>
      <c r="F8" s="17" t="s">
        <v>106</v>
      </c>
      <c r="G8" s="56">
        <v>1160</v>
      </c>
      <c r="H8" s="56">
        <v>1230</v>
      </c>
      <c r="I8" s="167">
        <v>640</v>
      </c>
      <c r="J8" s="80">
        <f t="shared" si="0"/>
        <v>0.5517241379310345</v>
      </c>
    </row>
    <row r="9" spans="1:10" ht="23.25" customHeight="1">
      <c r="A9" s="32" t="s">
        <v>256</v>
      </c>
      <c r="B9" s="32">
        <f>B10+B11+B12+B13</f>
        <v>8770</v>
      </c>
      <c r="C9" s="32">
        <f>C10+C11+C12+C13</f>
        <v>9070</v>
      </c>
      <c r="D9" s="32">
        <f>D10+D11+D12+D13</f>
        <v>1575</v>
      </c>
      <c r="E9" s="77">
        <f t="shared" si="1"/>
        <v>0.17958950969213228</v>
      </c>
      <c r="F9" s="43" t="s">
        <v>111</v>
      </c>
      <c r="G9" s="57"/>
      <c r="H9" s="57"/>
      <c r="I9" s="167"/>
      <c r="J9" s="80"/>
    </row>
    <row r="10" spans="1:10" ht="23.25" customHeight="1">
      <c r="A10" s="32" t="s">
        <v>268</v>
      </c>
      <c r="B10" s="32">
        <v>8700</v>
      </c>
      <c r="C10" s="32">
        <v>8940</v>
      </c>
      <c r="D10" s="163">
        <v>720</v>
      </c>
      <c r="E10" s="77">
        <f t="shared" si="1"/>
        <v>0.08275862068965517</v>
      </c>
      <c r="F10" s="43" t="s">
        <v>114</v>
      </c>
      <c r="G10" s="56">
        <v>252</v>
      </c>
      <c r="H10" s="56">
        <v>252</v>
      </c>
      <c r="I10" s="167">
        <v>274</v>
      </c>
      <c r="J10" s="80">
        <f t="shared" si="0"/>
        <v>1.0873015873015872</v>
      </c>
    </row>
    <row r="11" spans="1:10" ht="23.25" customHeight="1">
      <c r="A11" s="32" t="s">
        <v>267</v>
      </c>
      <c r="B11" s="32"/>
      <c r="C11" s="32"/>
      <c r="D11" s="164"/>
      <c r="E11" s="77"/>
      <c r="F11" s="43" t="s">
        <v>118</v>
      </c>
      <c r="G11" s="56">
        <v>1491</v>
      </c>
      <c r="H11" s="56">
        <v>1484</v>
      </c>
      <c r="I11" s="167">
        <v>1505</v>
      </c>
      <c r="J11" s="80">
        <f t="shared" si="0"/>
        <v>1.0093896713615023</v>
      </c>
    </row>
    <row r="12" spans="1:10" ht="23.25" customHeight="1">
      <c r="A12" s="32" t="s">
        <v>356</v>
      </c>
      <c r="B12" s="32"/>
      <c r="C12" s="32"/>
      <c r="D12" s="163">
        <v>605</v>
      </c>
      <c r="E12" s="77"/>
      <c r="F12" s="43" t="s">
        <v>122</v>
      </c>
      <c r="G12" s="56">
        <v>628</v>
      </c>
      <c r="H12" s="56">
        <v>645</v>
      </c>
      <c r="I12" s="167">
        <v>605</v>
      </c>
      <c r="J12" s="80">
        <f t="shared" si="0"/>
        <v>0.9633757961783439</v>
      </c>
    </row>
    <row r="13" spans="1:10" ht="23.25" customHeight="1">
      <c r="A13" s="32" t="s">
        <v>269</v>
      </c>
      <c r="B13" s="32">
        <v>70</v>
      </c>
      <c r="C13" s="32">
        <v>130</v>
      </c>
      <c r="D13" s="163">
        <v>250</v>
      </c>
      <c r="E13" s="77">
        <f t="shared" si="1"/>
        <v>3.5714285714285716</v>
      </c>
      <c r="F13" s="43" t="s">
        <v>125</v>
      </c>
      <c r="G13" s="56">
        <v>21</v>
      </c>
      <c r="H13" s="56">
        <v>21</v>
      </c>
      <c r="I13" s="167">
        <v>16</v>
      </c>
      <c r="J13" s="80">
        <f t="shared" si="0"/>
        <v>0.7619047619047619</v>
      </c>
    </row>
    <row r="14" spans="1:10" ht="23.25" customHeight="1">
      <c r="A14" s="32" t="s">
        <v>257</v>
      </c>
      <c r="B14" s="89">
        <f>B15+B16</f>
        <v>1646</v>
      </c>
      <c r="C14" s="89">
        <f>C15+C16</f>
        <v>1646</v>
      </c>
      <c r="D14" s="89">
        <f>D15+D16</f>
        <v>3744</v>
      </c>
      <c r="E14" s="77">
        <f t="shared" si="1"/>
        <v>2.27460510328068</v>
      </c>
      <c r="F14" s="17" t="s">
        <v>127</v>
      </c>
      <c r="G14" s="56">
        <v>3998</v>
      </c>
      <c r="H14" s="56">
        <v>4126</v>
      </c>
      <c r="I14" s="167">
        <v>3132</v>
      </c>
      <c r="J14" s="80">
        <f t="shared" si="0"/>
        <v>0.783391695847924</v>
      </c>
    </row>
    <row r="15" spans="1:10" ht="23.25" customHeight="1">
      <c r="A15" s="32" t="s">
        <v>271</v>
      </c>
      <c r="B15" s="33">
        <v>1446</v>
      </c>
      <c r="C15" s="33">
        <v>1446</v>
      </c>
      <c r="D15" s="163">
        <v>2896</v>
      </c>
      <c r="E15" s="77">
        <f>D15/B15</f>
        <v>2.0027662517289073</v>
      </c>
      <c r="F15" s="17" t="s">
        <v>132</v>
      </c>
      <c r="G15" s="57">
        <v>1126</v>
      </c>
      <c r="H15" s="57">
        <v>1083</v>
      </c>
      <c r="I15" s="167">
        <v>1102</v>
      </c>
      <c r="J15" s="80">
        <f t="shared" si="0"/>
        <v>0.9786856127886323</v>
      </c>
    </row>
    <row r="16" spans="1:10" ht="23.25" customHeight="1">
      <c r="A16" s="32" t="s">
        <v>270</v>
      </c>
      <c r="B16" s="32">
        <v>200</v>
      </c>
      <c r="C16" s="32">
        <v>200</v>
      </c>
      <c r="D16" s="163">
        <v>848</v>
      </c>
      <c r="E16" s="77">
        <f>D16/B16</f>
        <v>4.24</v>
      </c>
      <c r="F16" s="43" t="s">
        <v>137</v>
      </c>
      <c r="G16" s="56"/>
      <c r="H16" s="56"/>
      <c r="I16" s="167"/>
      <c r="J16" s="80"/>
    </row>
    <row r="17" spans="1:10" ht="23.25" customHeight="1">
      <c r="A17" s="32" t="s">
        <v>266</v>
      </c>
      <c r="B17" s="32">
        <v>100</v>
      </c>
      <c r="C17" s="32">
        <v>100</v>
      </c>
      <c r="D17" s="163">
        <v>150</v>
      </c>
      <c r="E17" s="77">
        <f>D17/B17</f>
        <v>1.5</v>
      </c>
      <c r="F17" s="43" t="s">
        <v>140</v>
      </c>
      <c r="G17" s="57">
        <v>213</v>
      </c>
      <c r="H17" s="57">
        <v>213</v>
      </c>
      <c r="I17" s="167">
        <v>171</v>
      </c>
      <c r="J17" s="80">
        <f t="shared" si="0"/>
        <v>0.8028169014084507</v>
      </c>
    </row>
    <row r="18" spans="1:10" ht="23.25" customHeight="1">
      <c r="A18" s="32" t="s">
        <v>265</v>
      </c>
      <c r="B18" s="32"/>
      <c r="C18" s="32"/>
      <c r="D18" s="79"/>
      <c r="E18" s="77"/>
      <c r="F18" s="17" t="s">
        <v>143</v>
      </c>
      <c r="G18" s="57">
        <v>20</v>
      </c>
      <c r="H18" s="57"/>
      <c r="I18" s="167"/>
      <c r="J18" s="80"/>
    </row>
    <row r="19" spans="1:10" ht="23.25" customHeight="1">
      <c r="A19" s="32" t="s">
        <v>409</v>
      </c>
      <c r="B19" s="32"/>
      <c r="C19" s="32"/>
      <c r="D19" s="76"/>
      <c r="E19" s="77"/>
      <c r="F19" s="17" t="s">
        <v>275</v>
      </c>
      <c r="G19" s="57"/>
      <c r="H19" s="57"/>
      <c r="I19" s="167"/>
      <c r="J19" s="80"/>
    </row>
    <row r="20" spans="1:10" ht="23.25" customHeight="1">
      <c r="A20" s="32" t="s">
        <v>94</v>
      </c>
      <c r="B20" s="32"/>
      <c r="C20" s="32"/>
      <c r="D20" s="79"/>
      <c r="E20" s="77"/>
      <c r="F20" s="43" t="s">
        <v>406</v>
      </c>
      <c r="G20" s="57">
        <v>300</v>
      </c>
      <c r="H20" s="57">
        <v>300</v>
      </c>
      <c r="I20" s="167"/>
      <c r="J20" s="80"/>
    </row>
    <row r="21" spans="1:10" ht="23.25" customHeight="1">
      <c r="A21" s="123" t="s">
        <v>411</v>
      </c>
      <c r="B21" s="32"/>
      <c r="C21" s="32"/>
      <c r="D21" s="79"/>
      <c r="E21" s="77"/>
      <c r="F21" s="43" t="s">
        <v>407</v>
      </c>
      <c r="G21" s="57">
        <v>200</v>
      </c>
      <c r="H21" s="57"/>
      <c r="I21" s="167"/>
      <c r="J21" s="80"/>
    </row>
    <row r="22" spans="1:10" ht="23.25" customHeight="1">
      <c r="A22" s="89"/>
      <c r="B22" s="32"/>
      <c r="C22" s="32"/>
      <c r="D22" s="79"/>
      <c r="E22" s="77"/>
      <c r="F22" s="17"/>
      <c r="G22" s="17"/>
      <c r="H22" s="17"/>
      <c r="I22" s="78"/>
      <c r="J22" s="80"/>
    </row>
    <row r="23" spans="1:10" ht="23.25" customHeight="1">
      <c r="A23" s="89"/>
      <c r="B23" s="32"/>
      <c r="C23" s="32"/>
      <c r="D23" s="79"/>
      <c r="E23" s="77"/>
      <c r="F23" s="43"/>
      <c r="G23" s="43"/>
      <c r="H23" s="43"/>
      <c r="I23" s="78"/>
      <c r="J23" s="80"/>
    </row>
    <row r="24" spans="1:10" ht="23.25" customHeight="1">
      <c r="A24" s="32"/>
      <c r="B24" s="32"/>
      <c r="C24" s="32"/>
      <c r="D24" s="79"/>
      <c r="E24" s="81"/>
      <c r="F24" s="43"/>
      <c r="G24" s="17"/>
      <c r="H24" s="17"/>
      <c r="I24" s="78"/>
      <c r="J24" s="80"/>
    </row>
    <row r="25" spans="1:10" ht="23.25" customHeight="1">
      <c r="A25" s="32"/>
      <c r="B25" s="32"/>
      <c r="C25" s="32"/>
      <c r="D25" s="79"/>
      <c r="E25" s="81"/>
      <c r="F25" s="17"/>
      <c r="G25" s="17"/>
      <c r="H25" s="17"/>
      <c r="I25" s="78"/>
      <c r="J25" s="80"/>
    </row>
    <row r="26" spans="1:10" ht="23.25" customHeight="1">
      <c r="A26" s="32"/>
      <c r="B26" s="32"/>
      <c r="C26" s="32"/>
      <c r="D26" s="79"/>
      <c r="E26" s="81"/>
      <c r="F26" s="17"/>
      <c r="G26" s="17"/>
      <c r="H26" s="17"/>
      <c r="I26" s="78"/>
      <c r="J26" s="80"/>
    </row>
    <row r="27" spans="6:10" ht="23.25" customHeight="1">
      <c r="F27" s="18"/>
      <c r="G27" s="18"/>
      <c r="H27" s="18"/>
      <c r="I27" s="82"/>
      <c r="J27" s="83"/>
    </row>
    <row r="28" ht="23.25" customHeight="1">
      <c r="J28" s="84"/>
    </row>
    <row r="29" ht="14.25">
      <c r="J29" s="84"/>
    </row>
    <row r="30" ht="14.25">
      <c r="J30" s="84"/>
    </row>
    <row r="31" ht="14.25">
      <c r="J31" s="84"/>
    </row>
    <row r="32" ht="14.25">
      <c r="J32" s="84"/>
    </row>
    <row r="33" ht="14.25">
      <c r="J33" s="84"/>
    </row>
    <row r="34" ht="14.25">
      <c r="J34" s="84"/>
    </row>
    <row r="35" ht="14.25">
      <c r="J35" s="84"/>
    </row>
  </sheetData>
  <sheetProtection/>
  <mergeCells count="2">
    <mergeCell ref="A2:I2"/>
    <mergeCell ref="I3:J3"/>
  </mergeCells>
  <printOptions/>
  <pageMargins left="0.35433070866141736" right="0.15748031496062992" top="0.984251968503937" bottom="0.984251968503937" header="0" footer="0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1">
      <selection activeCell="M21" sqref="M21"/>
    </sheetView>
  </sheetViews>
  <sheetFormatPr defaultColWidth="9.00390625" defaultRowHeight="14.25"/>
  <cols>
    <col min="1" max="16384" width="9.00390625" style="95" customWidth="1"/>
  </cols>
  <sheetData>
    <row r="1" spans="1:23" s="191" customFormat="1" ht="18.75" customHeight="1">
      <c r="A1" s="190" t="s">
        <v>461</v>
      </c>
      <c r="B1" s="190" t="s">
        <v>344</v>
      </c>
      <c r="C1" s="190" t="s">
        <v>462</v>
      </c>
      <c r="D1" s="190" t="s">
        <v>463</v>
      </c>
      <c r="E1" s="190" t="s">
        <v>464</v>
      </c>
      <c r="F1" s="190" t="s">
        <v>465</v>
      </c>
      <c r="G1" s="190" t="s">
        <v>466</v>
      </c>
      <c r="H1" s="190" t="s">
        <v>467</v>
      </c>
      <c r="I1" s="190" t="s">
        <v>468</v>
      </c>
      <c r="J1" s="190" t="s">
        <v>469</v>
      </c>
      <c r="K1" s="190" t="s">
        <v>470</v>
      </c>
      <c r="L1" s="190" t="s">
        <v>471</v>
      </c>
      <c r="M1" s="190" t="s">
        <v>472</v>
      </c>
      <c r="N1" s="190" t="s">
        <v>473</v>
      </c>
      <c r="O1" s="190" t="s">
        <v>474</v>
      </c>
      <c r="P1" s="190" t="s">
        <v>475</v>
      </c>
      <c r="Q1" s="190" t="s">
        <v>476</v>
      </c>
      <c r="R1" s="190" t="s">
        <v>477</v>
      </c>
      <c r="S1" s="190" t="s">
        <v>478</v>
      </c>
      <c r="T1" s="190" t="s">
        <v>479</v>
      </c>
      <c r="U1" s="190" t="s">
        <v>480</v>
      </c>
      <c r="V1" s="190" t="s">
        <v>481</v>
      </c>
      <c r="W1" s="190" t="s">
        <v>482</v>
      </c>
    </row>
    <row r="2" spans="1:23" ht="22.5">
      <c r="A2" s="192">
        <v>731300</v>
      </c>
      <c r="B2" s="193" t="s">
        <v>483</v>
      </c>
      <c r="C2" s="194" t="s">
        <v>484</v>
      </c>
      <c r="D2" s="195"/>
      <c r="E2" s="194" t="s">
        <v>485</v>
      </c>
      <c r="F2" s="196" t="s">
        <v>486</v>
      </c>
      <c r="G2" s="197" t="s">
        <v>487</v>
      </c>
      <c r="H2" s="198" t="s">
        <v>488</v>
      </c>
      <c r="I2" s="198" t="s">
        <v>489</v>
      </c>
      <c r="J2" s="198" t="s">
        <v>490</v>
      </c>
      <c r="K2" s="197" t="s">
        <v>489</v>
      </c>
      <c r="L2" s="199"/>
      <c r="M2" s="200">
        <v>25</v>
      </c>
      <c r="N2" s="199" t="s">
        <v>491</v>
      </c>
      <c r="O2" s="201">
        <v>5000</v>
      </c>
      <c r="P2" s="202">
        <v>125000</v>
      </c>
      <c r="Q2" s="203"/>
      <c r="R2" s="203"/>
      <c r="S2" s="202">
        <v>125000</v>
      </c>
      <c r="T2" s="203"/>
      <c r="U2" s="203"/>
      <c r="V2" s="203"/>
      <c r="W2" s="203"/>
    </row>
    <row r="3" spans="1:23" ht="22.5">
      <c r="A3" s="192">
        <v>731300</v>
      </c>
      <c r="B3" s="193" t="s">
        <v>483</v>
      </c>
      <c r="C3" s="194" t="s">
        <v>484</v>
      </c>
      <c r="D3" s="195"/>
      <c r="E3" s="194" t="s">
        <v>485</v>
      </c>
      <c r="F3" s="196" t="s">
        <v>486</v>
      </c>
      <c r="G3" s="197" t="s">
        <v>487</v>
      </c>
      <c r="H3" s="198" t="s">
        <v>492</v>
      </c>
      <c r="I3" s="198" t="s">
        <v>493</v>
      </c>
      <c r="J3" s="198" t="s">
        <v>490</v>
      </c>
      <c r="K3" s="197" t="s">
        <v>494</v>
      </c>
      <c r="L3" s="199"/>
      <c r="M3" s="200">
        <v>18</v>
      </c>
      <c r="N3" s="199" t="s">
        <v>491</v>
      </c>
      <c r="O3" s="201">
        <v>2000</v>
      </c>
      <c r="P3" s="202">
        <v>36000</v>
      </c>
      <c r="Q3" s="203"/>
      <c r="R3" s="203"/>
      <c r="S3" s="202">
        <v>36000</v>
      </c>
      <c r="T3" s="203"/>
      <c r="U3" s="203"/>
      <c r="V3" s="203"/>
      <c r="W3" s="203"/>
    </row>
    <row r="4" spans="1:23" ht="22.5">
      <c r="A4" s="192">
        <v>731300</v>
      </c>
      <c r="B4" s="193" t="s">
        <v>483</v>
      </c>
      <c r="C4" s="194" t="s">
        <v>495</v>
      </c>
      <c r="D4" s="195"/>
      <c r="E4" s="194" t="s">
        <v>485</v>
      </c>
      <c r="F4" s="196" t="s">
        <v>486</v>
      </c>
      <c r="G4" s="197" t="s">
        <v>487</v>
      </c>
      <c r="H4" s="198" t="s">
        <v>496</v>
      </c>
      <c r="I4" s="198" t="s">
        <v>497</v>
      </c>
      <c r="J4" s="198" t="s">
        <v>490</v>
      </c>
      <c r="K4" s="197" t="s">
        <v>497</v>
      </c>
      <c r="L4" s="199"/>
      <c r="M4" s="200">
        <v>4</v>
      </c>
      <c r="N4" s="199" t="s">
        <v>491</v>
      </c>
      <c r="O4" s="201">
        <v>3000</v>
      </c>
      <c r="P4" s="202">
        <v>12000</v>
      </c>
      <c r="Q4" s="203"/>
      <c r="R4" s="203"/>
      <c r="S4" s="202">
        <v>12000</v>
      </c>
      <c r="T4" s="203"/>
      <c r="U4" s="203"/>
      <c r="V4" s="203"/>
      <c r="W4" s="203"/>
    </row>
    <row r="5" spans="1:23" ht="22.5">
      <c r="A5" s="192">
        <v>731300</v>
      </c>
      <c r="B5" s="193" t="s">
        <v>483</v>
      </c>
      <c r="C5" s="194" t="s">
        <v>495</v>
      </c>
      <c r="D5" s="195"/>
      <c r="E5" s="194" t="s">
        <v>485</v>
      </c>
      <c r="F5" s="196" t="s">
        <v>486</v>
      </c>
      <c r="G5" s="197" t="s">
        <v>487</v>
      </c>
      <c r="H5" s="198" t="s">
        <v>498</v>
      </c>
      <c r="I5" s="198" t="s">
        <v>499</v>
      </c>
      <c r="J5" s="198" t="s">
        <v>490</v>
      </c>
      <c r="K5" s="197" t="s">
        <v>500</v>
      </c>
      <c r="L5" s="199"/>
      <c r="M5" s="200">
        <v>8</v>
      </c>
      <c r="N5" s="199" t="s">
        <v>491</v>
      </c>
      <c r="O5" s="201">
        <v>2500</v>
      </c>
      <c r="P5" s="202">
        <v>20000</v>
      </c>
      <c r="Q5" s="203"/>
      <c r="R5" s="203"/>
      <c r="S5" s="202">
        <v>20000</v>
      </c>
      <c r="T5" s="203"/>
      <c r="U5" s="203"/>
      <c r="V5" s="203"/>
      <c r="W5" s="203"/>
    </row>
    <row r="6" spans="1:23" ht="22.5">
      <c r="A6" s="192">
        <v>731300</v>
      </c>
      <c r="B6" s="193" t="s">
        <v>483</v>
      </c>
      <c r="C6" s="194" t="s">
        <v>495</v>
      </c>
      <c r="D6" s="195"/>
      <c r="E6" s="194" t="s">
        <v>485</v>
      </c>
      <c r="F6" s="196" t="s">
        <v>486</v>
      </c>
      <c r="G6" s="197" t="s">
        <v>487</v>
      </c>
      <c r="H6" s="198" t="s">
        <v>501</v>
      </c>
      <c r="I6" s="198" t="s">
        <v>502</v>
      </c>
      <c r="J6" s="198" t="s">
        <v>490</v>
      </c>
      <c r="K6" s="197" t="s">
        <v>503</v>
      </c>
      <c r="L6" s="199"/>
      <c r="M6" s="200">
        <v>8</v>
      </c>
      <c r="N6" s="199" t="s">
        <v>491</v>
      </c>
      <c r="O6" s="201">
        <v>2700</v>
      </c>
      <c r="P6" s="202">
        <v>21600</v>
      </c>
      <c r="Q6" s="203"/>
      <c r="R6" s="203"/>
      <c r="S6" s="202">
        <v>21600</v>
      </c>
      <c r="T6" s="203"/>
      <c r="U6" s="203"/>
      <c r="V6" s="203"/>
      <c r="W6" s="203"/>
    </row>
    <row r="7" spans="1:23" ht="22.5">
      <c r="A7" s="192">
        <v>731300</v>
      </c>
      <c r="B7" s="193" t="s">
        <v>483</v>
      </c>
      <c r="C7" s="194" t="s">
        <v>495</v>
      </c>
      <c r="D7" s="195"/>
      <c r="E7" s="194" t="s">
        <v>485</v>
      </c>
      <c r="F7" s="196" t="s">
        <v>486</v>
      </c>
      <c r="G7" s="197" t="s">
        <v>487</v>
      </c>
      <c r="H7" s="198" t="s">
        <v>504</v>
      </c>
      <c r="I7" s="198" t="s">
        <v>505</v>
      </c>
      <c r="J7" s="198" t="s">
        <v>490</v>
      </c>
      <c r="K7" s="197" t="s">
        <v>506</v>
      </c>
      <c r="L7" s="199"/>
      <c r="M7" s="200">
        <v>20</v>
      </c>
      <c r="N7" s="199" t="s">
        <v>507</v>
      </c>
      <c r="O7" s="201">
        <v>1000</v>
      </c>
      <c r="P7" s="202">
        <v>20000</v>
      </c>
      <c r="Q7" s="203"/>
      <c r="R7" s="203"/>
      <c r="S7" s="202">
        <v>20000</v>
      </c>
      <c r="T7" s="203"/>
      <c r="U7" s="203"/>
      <c r="V7" s="203"/>
      <c r="W7" s="203"/>
    </row>
    <row r="8" spans="1:23" ht="22.5">
      <c r="A8" s="192">
        <v>731300</v>
      </c>
      <c r="B8" s="193" t="s">
        <v>483</v>
      </c>
      <c r="C8" s="194" t="s">
        <v>495</v>
      </c>
      <c r="D8" s="195"/>
      <c r="E8" s="194" t="s">
        <v>485</v>
      </c>
      <c r="F8" s="196" t="s">
        <v>486</v>
      </c>
      <c r="G8" s="197" t="s">
        <v>487</v>
      </c>
      <c r="H8" s="198" t="s">
        <v>508</v>
      </c>
      <c r="I8" s="198" t="s">
        <v>509</v>
      </c>
      <c r="J8" s="198" t="s">
        <v>490</v>
      </c>
      <c r="K8" s="197" t="s">
        <v>510</v>
      </c>
      <c r="L8" s="199"/>
      <c r="M8" s="200">
        <v>40</v>
      </c>
      <c r="N8" s="199" t="s">
        <v>511</v>
      </c>
      <c r="O8" s="201">
        <v>1000</v>
      </c>
      <c r="P8" s="202">
        <v>40000</v>
      </c>
      <c r="Q8" s="203"/>
      <c r="R8" s="203"/>
      <c r="S8" s="202">
        <v>40000</v>
      </c>
      <c r="T8" s="203"/>
      <c r="U8" s="203"/>
      <c r="V8" s="203"/>
      <c r="W8" s="203"/>
    </row>
    <row r="9" spans="1:23" s="206" customFormat="1" ht="18.75" customHeight="1">
      <c r="A9" s="192">
        <v>731300</v>
      </c>
      <c r="B9" s="193" t="s">
        <v>512</v>
      </c>
      <c r="C9" s="5" t="s">
        <v>495</v>
      </c>
      <c r="D9" s="193"/>
      <c r="E9" s="5" t="s">
        <v>485</v>
      </c>
      <c r="F9" s="9" t="s">
        <v>513</v>
      </c>
      <c r="G9" s="199" t="s">
        <v>487</v>
      </c>
      <c r="H9" s="9" t="s">
        <v>508</v>
      </c>
      <c r="I9" s="9" t="s">
        <v>509</v>
      </c>
      <c r="J9" s="9" t="s">
        <v>490</v>
      </c>
      <c r="K9" s="199" t="s">
        <v>514</v>
      </c>
      <c r="L9" s="193"/>
      <c r="M9" s="204">
        <v>30</v>
      </c>
      <c r="N9" s="199" t="s">
        <v>511</v>
      </c>
      <c r="O9" s="204">
        <v>1000</v>
      </c>
      <c r="P9" s="199">
        <v>30000</v>
      </c>
      <c r="Q9" s="205"/>
      <c r="R9" s="205"/>
      <c r="S9" s="199">
        <v>30000</v>
      </c>
      <c r="T9" s="205"/>
      <c r="U9" s="205"/>
      <c r="V9" s="205"/>
      <c r="W9" s="205"/>
    </row>
    <row r="10" spans="1:23" ht="22.5">
      <c r="A10" s="192">
        <v>731300</v>
      </c>
      <c r="B10" s="193" t="s">
        <v>483</v>
      </c>
      <c r="C10" s="194" t="s">
        <v>484</v>
      </c>
      <c r="D10" s="195"/>
      <c r="E10" s="194" t="s">
        <v>485</v>
      </c>
      <c r="F10" s="196" t="s">
        <v>486</v>
      </c>
      <c r="G10" s="197" t="s">
        <v>487</v>
      </c>
      <c r="H10" s="198" t="s">
        <v>508</v>
      </c>
      <c r="I10" s="198" t="s">
        <v>509</v>
      </c>
      <c r="J10" s="198" t="s">
        <v>490</v>
      </c>
      <c r="K10" s="197" t="s">
        <v>515</v>
      </c>
      <c r="L10" s="199"/>
      <c r="M10" s="200">
        <v>45</v>
      </c>
      <c r="N10" s="199" t="s">
        <v>511</v>
      </c>
      <c r="O10" s="201">
        <v>600</v>
      </c>
      <c r="P10" s="202">
        <v>27000</v>
      </c>
      <c r="Q10" s="203"/>
      <c r="R10" s="203"/>
      <c r="S10" s="202">
        <v>27000</v>
      </c>
      <c r="T10" s="203"/>
      <c r="U10" s="203"/>
      <c r="V10" s="203"/>
      <c r="W10" s="203"/>
    </row>
    <row r="11" spans="1:23" ht="22.5">
      <c r="A11" s="192">
        <v>731300</v>
      </c>
      <c r="B11" s="193" t="s">
        <v>483</v>
      </c>
      <c r="C11" s="194" t="s">
        <v>484</v>
      </c>
      <c r="D11" s="195"/>
      <c r="E11" s="194" t="s">
        <v>485</v>
      </c>
      <c r="F11" s="196" t="s">
        <v>486</v>
      </c>
      <c r="G11" s="197" t="s">
        <v>487</v>
      </c>
      <c r="H11" s="198" t="s">
        <v>516</v>
      </c>
      <c r="I11" s="198" t="s">
        <v>517</v>
      </c>
      <c r="J11" s="198" t="s">
        <v>490</v>
      </c>
      <c r="K11" s="197" t="s">
        <v>518</v>
      </c>
      <c r="L11" s="199"/>
      <c r="M11" s="200">
        <v>5</v>
      </c>
      <c r="N11" s="199" t="s">
        <v>491</v>
      </c>
      <c r="O11" s="201">
        <v>5000</v>
      </c>
      <c r="P11" s="202">
        <v>25000</v>
      </c>
      <c r="Q11" s="203"/>
      <c r="R11" s="203"/>
      <c r="S11" s="202">
        <v>25000</v>
      </c>
      <c r="T11" s="203"/>
      <c r="U11" s="203"/>
      <c r="V11" s="203"/>
      <c r="W11" s="203"/>
    </row>
    <row r="12" spans="1:23" ht="22.5">
      <c r="A12" s="192">
        <v>731300</v>
      </c>
      <c r="B12" s="193" t="s">
        <v>483</v>
      </c>
      <c r="C12" s="194" t="s">
        <v>495</v>
      </c>
      <c r="D12" s="195"/>
      <c r="E12" s="194" t="s">
        <v>485</v>
      </c>
      <c r="F12" s="196" t="s">
        <v>486</v>
      </c>
      <c r="G12" s="197" t="s">
        <v>487</v>
      </c>
      <c r="H12" s="198" t="s">
        <v>519</v>
      </c>
      <c r="I12" s="198" t="s">
        <v>520</v>
      </c>
      <c r="J12" s="198" t="s">
        <v>490</v>
      </c>
      <c r="K12" s="197" t="s">
        <v>521</v>
      </c>
      <c r="L12" s="199"/>
      <c r="M12" s="200">
        <v>5</v>
      </c>
      <c r="N12" s="199" t="s">
        <v>507</v>
      </c>
      <c r="O12" s="201">
        <v>1800</v>
      </c>
      <c r="P12" s="202">
        <v>9000</v>
      </c>
      <c r="Q12" s="203"/>
      <c r="R12" s="203"/>
      <c r="S12" s="202">
        <v>9000</v>
      </c>
      <c r="T12" s="203"/>
      <c r="U12" s="203"/>
      <c r="V12" s="203"/>
      <c r="W12" s="203"/>
    </row>
    <row r="13" spans="1:23" ht="22.5">
      <c r="A13" s="192">
        <v>731300</v>
      </c>
      <c r="B13" s="193" t="s">
        <v>483</v>
      </c>
      <c r="C13" s="194" t="s">
        <v>495</v>
      </c>
      <c r="D13" s="195"/>
      <c r="E13" s="194" t="s">
        <v>485</v>
      </c>
      <c r="F13" s="196" t="s">
        <v>486</v>
      </c>
      <c r="G13" s="197" t="s">
        <v>487</v>
      </c>
      <c r="H13" s="198" t="s">
        <v>522</v>
      </c>
      <c r="I13" s="198" t="s">
        <v>523</v>
      </c>
      <c r="J13" s="198" t="s">
        <v>490</v>
      </c>
      <c r="K13" s="197" t="s">
        <v>524</v>
      </c>
      <c r="L13" s="199"/>
      <c r="M13" s="200">
        <v>2</v>
      </c>
      <c r="N13" s="199" t="s">
        <v>507</v>
      </c>
      <c r="O13" s="201">
        <v>1500</v>
      </c>
      <c r="P13" s="202">
        <v>3000</v>
      </c>
      <c r="Q13" s="203"/>
      <c r="R13" s="203"/>
      <c r="S13" s="202">
        <v>3000</v>
      </c>
      <c r="T13" s="203"/>
      <c r="U13" s="203"/>
      <c r="V13" s="203"/>
      <c r="W13" s="203"/>
    </row>
    <row r="14" spans="1:23" ht="22.5">
      <c r="A14" s="192">
        <v>731300</v>
      </c>
      <c r="B14" s="193" t="s">
        <v>483</v>
      </c>
      <c r="C14" s="194" t="s">
        <v>495</v>
      </c>
      <c r="D14" s="195"/>
      <c r="E14" s="194" t="s">
        <v>485</v>
      </c>
      <c r="F14" s="196" t="s">
        <v>486</v>
      </c>
      <c r="G14" s="197" t="s">
        <v>487</v>
      </c>
      <c r="H14" s="198" t="s">
        <v>525</v>
      </c>
      <c r="I14" s="198" t="s">
        <v>526</v>
      </c>
      <c r="J14" s="198" t="s">
        <v>490</v>
      </c>
      <c r="K14" s="197" t="s">
        <v>526</v>
      </c>
      <c r="L14" s="199"/>
      <c r="M14" s="200">
        <v>3</v>
      </c>
      <c r="N14" s="199" t="s">
        <v>491</v>
      </c>
      <c r="O14" s="201">
        <v>6000</v>
      </c>
      <c r="P14" s="202">
        <v>18000</v>
      </c>
      <c r="Q14" s="203"/>
      <c r="R14" s="203"/>
      <c r="S14" s="202">
        <v>18000</v>
      </c>
      <c r="T14" s="203"/>
      <c r="U14" s="203"/>
      <c r="V14" s="203"/>
      <c r="W14" s="203"/>
    </row>
    <row r="15" spans="1:23" ht="22.5">
      <c r="A15" s="192">
        <v>731300</v>
      </c>
      <c r="B15" s="193" t="s">
        <v>483</v>
      </c>
      <c r="C15" s="194" t="s">
        <v>484</v>
      </c>
      <c r="D15" s="195"/>
      <c r="E15" s="194" t="s">
        <v>485</v>
      </c>
      <c r="F15" s="196" t="s">
        <v>486</v>
      </c>
      <c r="G15" s="197" t="s">
        <v>527</v>
      </c>
      <c r="H15" s="198" t="s">
        <v>528</v>
      </c>
      <c r="I15" s="198" t="s">
        <v>529</v>
      </c>
      <c r="J15" s="198" t="s">
        <v>490</v>
      </c>
      <c r="K15" s="197" t="s">
        <v>530</v>
      </c>
      <c r="L15" s="199"/>
      <c r="M15" s="200">
        <v>1</v>
      </c>
      <c r="N15" s="199" t="s">
        <v>531</v>
      </c>
      <c r="O15" s="201">
        <v>300000</v>
      </c>
      <c r="P15" s="202">
        <v>300000</v>
      </c>
      <c r="Q15" s="203"/>
      <c r="R15" s="203"/>
      <c r="S15" s="202">
        <v>300000</v>
      </c>
      <c r="T15" s="203"/>
      <c r="U15" s="203"/>
      <c r="V15" s="203"/>
      <c r="W15" s="20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zoomScalePageLayoutView="0" workbookViewId="0" topLeftCell="A1">
      <selection activeCell="O23" sqref="O23"/>
    </sheetView>
  </sheetViews>
  <sheetFormatPr defaultColWidth="9.00390625" defaultRowHeight="14.25"/>
  <cols>
    <col min="1" max="1" width="10.875" style="95" customWidth="1"/>
    <col min="2" max="28" width="5.625" style="95" customWidth="1"/>
    <col min="29" max="29" width="7.00390625" style="95" customWidth="1"/>
    <col min="30" max="16384" width="9.00390625" style="95" customWidth="1"/>
  </cols>
  <sheetData>
    <row r="1" ht="14.25">
      <c r="A1" t="s">
        <v>438</v>
      </c>
    </row>
    <row r="2" spans="1:29" ht="14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spans="1:29" ht="34.5" customHeight="1">
      <c r="A3" s="266" t="s">
        <v>353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</row>
    <row r="4" spans="1:29" ht="32.25" customHeight="1">
      <c r="A4" s="267" t="s">
        <v>457</v>
      </c>
      <c r="B4" s="268"/>
      <c r="C4" s="268"/>
      <c r="D4" s="96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8" t="s">
        <v>247</v>
      </c>
    </row>
    <row r="5" spans="1:29" ht="28.5" customHeight="1">
      <c r="A5" s="260" t="s">
        <v>344</v>
      </c>
      <c r="B5" s="260" t="s">
        <v>345</v>
      </c>
      <c r="C5" s="260"/>
      <c r="D5" s="260"/>
      <c r="E5" s="260"/>
      <c r="F5" s="260" t="s">
        <v>346</v>
      </c>
      <c r="G5" s="260"/>
      <c r="H5" s="260"/>
      <c r="I5" s="260"/>
      <c r="J5" s="260"/>
      <c r="K5" s="260"/>
      <c r="L5" s="260"/>
      <c r="M5" s="260" t="s">
        <v>347</v>
      </c>
      <c r="N5" s="260"/>
      <c r="O5" s="260"/>
      <c r="P5" s="260"/>
      <c r="Q5" s="260" t="s">
        <v>348</v>
      </c>
      <c r="R5" s="260"/>
      <c r="S5" s="260"/>
      <c r="T5" s="260"/>
      <c r="U5" s="260"/>
      <c r="V5" s="261" t="s">
        <v>342</v>
      </c>
      <c r="W5" s="262"/>
      <c r="X5" s="261" t="s">
        <v>343</v>
      </c>
      <c r="Y5" s="262"/>
      <c r="Z5" s="261" t="s">
        <v>355</v>
      </c>
      <c r="AA5" s="263"/>
      <c r="AB5" s="262"/>
      <c r="AC5" s="260" t="s">
        <v>349</v>
      </c>
    </row>
    <row r="6" spans="1:29" ht="14.25" customHeight="1">
      <c r="A6" s="260"/>
      <c r="B6" s="260" t="s">
        <v>375</v>
      </c>
      <c r="C6" s="260" t="s">
        <v>377</v>
      </c>
      <c r="D6" s="260" t="s">
        <v>383</v>
      </c>
      <c r="E6" s="260" t="s">
        <v>384</v>
      </c>
      <c r="F6" s="260" t="s">
        <v>375</v>
      </c>
      <c r="G6" s="260" t="s">
        <v>377</v>
      </c>
      <c r="H6" s="264" t="s">
        <v>383</v>
      </c>
      <c r="I6" s="260" t="s">
        <v>385</v>
      </c>
      <c r="J6" s="260"/>
      <c r="K6" s="260" t="s">
        <v>350</v>
      </c>
      <c r="L6" s="260" t="s">
        <v>351</v>
      </c>
      <c r="M6" s="260" t="s">
        <v>375</v>
      </c>
      <c r="N6" s="260" t="s">
        <v>377</v>
      </c>
      <c r="O6" s="260" t="s">
        <v>383</v>
      </c>
      <c r="P6" s="260" t="s">
        <v>384</v>
      </c>
      <c r="Q6" s="260" t="s">
        <v>375</v>
      </c>
      <c r="R6" s="260" t="s">
        <v>377</v>
      </c>
      <c r="S6" s="260" t="s">
        <v>383</v>
      </c>
      <c r="T6" s="260" t="s">
        <v>384</v>
      </c>
      <c r="U6" s="260" t="s">
        <v>386</v>
      </c>
      <c r="V6" s="260" t="s">
        <v>377</v>
      </c>
      <c r="W6" s="260" t="s">
        <v>384</v>
      </c>
      <c r="X6" s="260" t="s">
        <v>377</v>
      </c>
      <c r="Y6" s="260" t="s">
        <v>384</v>
      </c>
      <c r="Z6" s="260" t="s">
        <v>377</v>
      </c>
      <c r="AA6" s="260" t="s">
        <v>384</v>
      </c>
      <c r="AB6" s="260" t="s">
        <v>387</v>
      </c>
      <c r="AC6" s="260"/>
    </row>
    <row r="7" spans="1:29" ht="171" customHeight="1">
      <c r="A7" s="260"/>
      <c r="B7" s="260"/>
      <c r="C7" s="260"/>
      <c r="D7" s="260"/>
      <c r="E7" s="260"/>
      <c r="F7" s="260"/>
      <c r="G7" s="260"/>
      <c r="H7" s="265"/>
      <c r="I7" s="99" t="s">
        <v>352</v>
      </c>
      <c r="J7" s="99" t="s">
        <v>388</v>
      </c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</row>
    <row r="8" spans="1:29" ht="111" customHeight="1">
      <c r="A8" s="100" t="s">
        <v>354</v>
      </c>
      <c r="B8" s="101">
        <v>6</v>
      </c>
      <c r="C8" s="101">
        <v>5.65</v>
      </c>
      <c r="D8" s="102">
        <f>C8/B8</f>
        <v>0.9416666666666668</v>
      </c>
      <c r="E8" s="101">
        <v>5</v>
      </c>
      <c r="F8" s="101">
        <v>13</v>
      </c>
      <c r="G8" s="101">
        <v>8.06</v>
      </c>
      <c r="H8" s="102">
        <f>G8/F8</f>
        <v>0.62</v>
      </c>
      <c r="I8" s="101">
        <v>13</v>
      </c>
      <c r="J8" s="101"/>
      <c r="K8" s="101">
        <v>3</v>
      </c>
      <c r="L8" s="101">
        <v>3</v>
      </c>
      <c r="M8" s="101"/>
      <c r="N8" s="101"/>
      <c r="O8" s="102"/>
      <c r="P8" s="101"/>
      <c r="Q8" s="101">
        <f>B8+F8</f>
        <v>19</v>
      </c>
      <c r="R8" s="101">
        <f>C8+G8</f>
        <v>13.71</v>
      </c>
      <c r="S8" s="101">
        <f>R8/Q8</f>
        <v>0.7215789473684211</v>
      </c>
      <c r="T8" s="101">
        <f>E8+I8</f>
        <v>18</v>
      </c>
      <c r="U8" s="102"/>
      <c r="V8" s="101">
        <v>0.82</v>
      </c>
      <c r="W8" s="101">
        <v>5</v>
      </c>
      <c r="X8" s="101">
        <v>2.36</v>
      </c>
      <c r="Y8" s="101">
        <v>4</v>
      </c>
      <c r="Z8" s="101">
        <f>R8+V8+X8</f>
        <v>16.89</v>
      </c>
      <c r="AA8" s="101">
        <f>T8+W8+Y8</f>
        <v>27</v>
      </c>
      <c r="AB8" s="101">
        <f>AA8/Z8-1</f>
        <v>0.5985790408525755</v>
      </c>
      <c r="AC8" s="103"/>
    </row>
    <row r="9" spans="1:29" ht="14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</row>
    <row r="10" spans="1:26" ht="14.2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4.2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4.2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9" ht="14.2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</row>
    <row r="14" spans="1:29" ht="14.2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</row>
    <row r="15" spans="1:29" ht="14.2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4:20" ht="14.25">
      <c r="D16" s="104"/>
      <c r="H16" s="104"/>
      <c r="O16" s="104"/>
      <c r="S16" s="104"/>
      <c r="T16" s="104"/>
    </row>
    <row r="17" spans="4:20" ht="14.25">
      <c r="D17" s="104"/>
      <c r="H17" s="104"/>
      <c r="O17" s="104"/>
      <c r="S17" s="104"/>
      <c r="T17" s="104"/>
    </row>
    <row r="18" spans="4:20" ht="14.25">
      <c r="D18" s="104"/>
      <c r="H18" s="104"/>
      <c r="O18" s="104"/>
      <c r="S18" s="104"/>
      <c r="T18" s="104"/>
    </row>
    <row r="19" spans="4:20" ht="14.25">
      <c r="D19" s="104"/>
      <c r="H19" s="104"/>
      <c r="O19" s="104"/>
      <c r="S19" s="104"/>
      <c r="T19" s="104"/>
    </row>
    <row r="20" spans="4:20" ht="14.25">
      <c r="D20" s="104"/>
      <c r="H20" s="104"/>
      <c r="O20" s="104"/>
      <c r="S20" s="104"/>
      <c r="T20" s="104"/>
    </row>
    <row r="21" spans="4:20" ht="14.25">
      <c r="D21" s="104"/>
      <c r="H21" s="104"/>
      <c r="O21" s="104"/>
      <c r="S21" s="104"/>
      <c r="T21" s="104"/>
    </row>
    <row r="22" spans="4:20" ht="14.25">
      <c r="D22" s="104"/>
      <c r="H22" s="104"/>
      <c r="O22" s="104"/>
      <c r="S22" s="104"/>
      <c r="T22" s="104"/>
    </row>
    <row r="23" spans="4:20" ht="14.25">
      <c r="D23" s="104"/>
      <c r="H23" s="104"/>
      <c r="O23" s="104"/>
      <c r="S23" s="104"/>
      <c r="T23" s="104"/>
    </row>
    <row r="24" spans="4:20" ht="14.25">
      <c r="D24" s="104"/>
      <c r="H24" s="104"/>
      <c r="O24" s="104"/>
      <c r="S24" s="104"/>
      <c r="T24" s="104"/>
    </row>
    <row r="25" spans="4:20" ht="14.25">
      <c r="D25" s="104"/>
      <c r="H25" s="104"/>
      <c r="O25" s="104"/>
      <c r="S25" s="104"/>
      <c r="T25" s="104"/>
    </row>
    <row r="26" spans="4:20" ht="14.25">
      <c r="D26" s="104"/>
      <c r="H26" s="104"/>
      <c r="O26" s="104"/>
      <c r="S26" s="104"/>
      <c r="T26" s="104"/>
    </row>
    <row r="27" spans="4:20" ht="14.25">
      <c r="D27" s="104"/>
      <c r="H27" s="104"/>
      <c r="O27" s="104"/>
      <c r="S27" s="104"/>
      <c r="T27" s="104"/>
    </row>
    <row r="28" spans="4:8" ht="14.25">
      <c r="D28" s="104"/>
      <c r="H28" s="104"/>
    </row>
  </sheetData>
  <sheetProtection/>
  <mergeCells count="37">
    <mergeCell ref="D6:D7"/>
    <mergeCell ref="N6:N7"/>
    <mergeCell ref="A3:AC3"/>
    <mergeCell ref="A4:C4"/>
    <mergeCell ref="A5:A7"/>
    <mergeCell ref="B5:E5"/>
    <mergeCell ref="F5:L5"/>
    <mergeCell ref="M5:P5"/>
    <mergeCell ref="AC5:AC7"/>
    <mergeCell ref="B6:B7"/>
    <mergeCell ref="M6:M7"/>
    <mergeCell ref="E6:E7"/>
    <mergeCell ref="F6:F7"/>
    <mergeCell ref="G6:G7"/>
    <mergeCell ref="H6:H7"/>
    <mergeCell ref="I6:J6"/>
    <mergeCell ref="K6:K7"/>
    <mergeCell ref="L6:L7"/>
    <mergeCell ref="C6:C7"/>
    <mergeCell ref="AB6:AB7"/>
    <mergeCell ref="Z5:AB5"/>
    <mergeCell ref="W6:W7"/>
    <mergeCell ref="X6:X7"/>
    <mergeCell ref="Y6:Y7"/>
    <mergeCell ref="O6:O7"/>
    <mergeCell ref="P6:P7"/>
    <mergeCell ref="S6:S7"/>
    <mergeCell ref="T6:T7"/>
    <mergeCell ref="AA6:AA7"/>
    <mergeCell ref="V5:W5"/>
    <mergeCell ref="V6:V7"/>
    <mergeCell ref="Q5:U5"/>
    <mergeCell ref="Q6:Q7"/>
    <mergeCell ref="R6:R7"/>
    <mergeCell ref="U6:U7"/>
    <mergeCell ref="X5:Y5"/>
    <mergeCell ref="Z6:Z7"/>
  </mergeCells>
  <printOptions/>
  <pageMargins left="0.7086614173228347" right="0.7086614173228347" top="0.7480314960629921" bottom="0.7480314960629921" header="0.39" footer="0.31496062992125984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1">
      <selection activeCell="O23" sqref="O23"/>
    </sheetView>
  </sheetViews>
  <sheetFormatPr defaultColWidth="9.00390625" defaultRowHeight="14.25"/>
  <cols>
    <col min="1" max="1" width="35.50390625" style="0" customWidth="1"/>
    <col min="2" max="3" width="12.625" style="0" customWidth="1"/>
    <col min="4" max="4" width="22.125" style="0" customWidth="1"/>
  </cols>
  <sheetData>
    <row r="1" ht="14.25">
      <c r="A1" s="134" t="s">
        <v>424</v>
      </c>
    </row>
    <row r="2" spans="1:4" ht="22.5">
      <c r="A2" s="214" t="s">
        <v>389</v>
      </c>
      <c r="B2" s="214"/>
      <c r="C2" s="214"/>
      <c r="D2" s="214"/>
    </row>
    <row r="3" spans="1:3" ht="14.25">
      <c r="A3" s="158" t="s">
        <v>448</v>
      </c>
      <c r="B3" s="29"/>
      <c r="C3" s="30" t="s">
        <v>0</v>
      </c>
    </row>
    <row r="4" spans="1:4" ht="27">
      <c r="A4" s="151" t="s">
        <v>71</v>
      </c>
      <c r="B4" s="152" t="s">
        <v>376</v>
      </c>
      <c r="C4" s="152" t="s">
        <v>433</v>
      </c>
      <c r="D4" s="153" t="s">
        <v>434</v>
      </c>
    </row>
    <row r="5" spans="1:4" ht="15" customHeight="1">
      <c r="A5" s="154" t="s">
        <v>72</v>
      </c>
      <c r="B5" s="169">
        <v>1740</v>
      </c>
      <c r="C5" s="164">
        <v>2162</v>
      </c>
      <c r="D5" s="165">
        <f>C5-B5</f>
        <v>422</v>
      </c>
    </row>
    <row r="6" spans="1:4" ht="14.25">
      <c r="A6" s="155" t="s">
        <v>73</v>
      </c>
      <c r="B6" s="164">
        <v>98</v>
      </c>
      <c r="C6" s="164">
        <v>98</v>
      </c>
      <c r="D6" s="165"/>
    </row>
    <row r="7" spans="1:4" ht="14.25">
      <c r="A7" s="32" t="s">
        <v>74</v>
      </c>
      <c r="B7" s="170">
        <v>37</v>
      </c>
      <c r="C7" s="170">
        <v>37</v>
      </c>
      <c r="D7" s="165"/>
    </row>
    <row r="8" spans="1:4" ht="14.25">
      <c r="A8" s="32" t="s">
        <v>75</v>
      </c>
      <c r="B8" s="170">
        <v>49</v>
      </c>
      <c r="C8" s="170">
        <v>49</v>
      </c>
      <c r="D8" s="165"/>
    </row>
    <row r="9" spans="1:4" ht="14.25">
      <c r="A9" s="32" t="s">
        <v>76</v>
      </c>
      <c r="B9" s="170">
        <v>12</v>
      </c>
      <c r="C9" s="170">
        <v>12</v>
      </c>
      <c r="D9" s="165"/>
    </row>
    <row r="10" spans="1:4" ht="14.25">
      <c r="A10" s="155" t="s">
        <v>77</v>
      </c>
      <c r="B10" s="170">
        <v>280</v>
      </c>
      <c r="C10" s="170">
        <v>350</v>
      </c>
      <c r="D10" s="165">
        <f>C10-B10</f>
        <v>70</v>
      </c>
    </row>
    <row r="11" spans="1:4" ht="14.25">
      <c r="A11" s="155" t="s">
        <v>78</v>
      </c>
      <c r="B11" s="164">
        <f>SUM(B12:B15)</f>
        <v>9070</v>
      </c>
      <c r="C11" s="164">
        <f>SUM(C12:C15)</f>
        <v>10437</v>
      </c>
      <c r="D11" s="165">
        <f>C11-B11</f>
        <v>1367</v>
      </c>
    </row>
    <row r="12" spans="1:4" ht="14.25">
      <c r="A12" s="32" t="s">
        <v>79</v>
      </c>
      <c r="B12" s="171">
        <v>8940</v>
      </c>
      <c r="C12" s="170">
        <v>10250</v>
      </c>
      <c r="D12" s="165">
        <f>C12-B12</f>
        <v>1310</v>
      </c>
    </row>
    <row r="13" spans="1:4" ht="14.25">
      <c r="A13" s="32" t="s">
        <v>80</v>
      </c>
      <c r="B13" s="170"/>
      <c r="C13" s="170"/>
      <c r="D13" s="165"/>
    </row>
    <row r="14" spans="1:4" ht="24">
      <c r="A14" s="32" t="s">
        <v>81</v>
      </c>
      <c r="B14" s="170">
        <v>60</v>
      </c>
      <c r="C14" s="170">
        <v>67</v>
      </c>
      <c r="D14" s="165">
        <f>C14-B14</f>
        <v>7</v>
      </c>
    </row>
    <row r="15" spans="1:4" ht="14.25">
      <c r="A15" s="32" t="s">
        <v>82</v>
      </c>
      <c r="B15" s="170">
        <f>B16</f>
        <v>70</v>
      </c>
      <c r="C15" s="170">
        <f>C16+C17</f>
        <v>120</v>
      </c>
      <c r="D15" s="165">
        <f>C15-B15</f>
        <v>50</v>
      </c>
    </row>
    <row r="16" spans="1:4" ht="14.25">
      <c r="A16" s="32" t="s">
        <v>95</v>
      </c>
      <c r="B16" s="170">
        <v>70</v>
      </c>
      <c r="C16" s="170">
        <v>70</v>
      </c>
      <c r="D16" s="165"/>
    </row>
    <row r="17" spans="1:4" ht="14.25">
      <c r="A17" s="32" t="s">
        <v>96</v>
      </c>
      <c r="B17" s="170"/>
      <c r="C17" s="170">
        <v>50</v>
      </c>
      <c r="D17" s="165">
        <f>C17-B17</f>
        <v>50</v>
      </c>
    </row>
    <row r="18" spans="1:4" ht="14.25">
      <c r="A18" s="155" t="s">
        <v>91</v>
      </c>
      <c r="B18" s="164">
        <f>B19+B30</f>
        <v>1646</v>
      </c>
      <c r="C18" s="164">
        <f>C19+C30</f>
        <v>1889</v>
      </c>
      <c r="D18" s="165">
        <f>C18-B18</f>
        <v>243</v>
      </c>
    </row>
    <row r="19" spans="1:4" ht="14.25">
      <c r="A19" s="32" t="s">
        <v>83</v>
      </c>
      <c r="B19" s="170">
        <f>B21+B23+B24+B25+B26+B27+B28+B20+B22</f>
        <v>1546</v>
      </c>
      <c r="C19" s="170">
        <f>C21+C23+C24+C25+C26+C27+C28+C20+C22</f>
        <v>1789</v>
      </c>
      <c r="D19" s="165">
        <f>C19-B19</f>
        <v>243</v>
      </c>
    </row>
    <row r="20" spans="1:4" ht="14.25">
      <c r="A20" s="32" t="s">
        <v>408</v>
      </c>
      <c r="B20" s="170">
        <v>100</v>
      </c>
      <c r="C20" s="170">
        <v>100</v>
      </c>
      <c r="D20" s="165"/>
    </row>
    <row r="21" spans="1:4" ht="14.25">
      <c r="A21" s="32" t="s">
        <v>410</v>
      </c>
      <c r="B21" s="170"/>
      <c r="C21" s="170"/>
      <c r="D21" s="165"/>
    </row>
    <row r="22" spans="1:4" ht="14.25">
      <c r="A22" s="32" t="s">
        <v>84</v>
      </c>
      <c r="B22" s="170">
        <v>662</v>
      </c>
      <c r="C22" s="170">
        <v>663</v>
      </c>
      <c r="D22" s="165">
        <f>C22-B22</f>
        <v>1</v>
      </c>
    </row>
    <row r="23" spans="1:4" ht="14.25">
      <c r="A23" s="32" t="s">
        <v>85</v>
      </c>
      <c r="B23" s="170">
        <v>40</v>
      </c>
      <c r="C23" s="170">
        <v>60</v>
      </c>
      <c r="D23" s="165">
        <f>C23-B23</f>
        <v>20</v>
      </c>
    </row>
    <row r="24" spans="1:4" ht="14.25">
      <c r="A24" s="32" t="s">
        <v>86</v>
      </c>
      <c r="B24" s="170">
        <v>350</v>
      </c>
      <c r="C24" s="170">
        <v>401</v>
      </c>
      <c r="D24" s="165"/>
    </row>
    <row r="25" spans="1:4" ht="14.25">
      <c r="A25" s="32" t="s">
        <v>87</v>
      </c>
      <c r="B25" s="170">
        <v>319</v>
      </c>
      <c r="C25" s="170">
        <v>400</v>
      </c>
      <c r="D25" s="165">
        <f>C25-B25</f>
        <v>81</v>
      </c>
    </row>
    <row r="26" spans="1:4" ht="14.25">
      <c r="A26" s="32" t="s">
        <v>246</v>
      </c>
      <c r="B26" s="170">
        <v>15</v>
      </c>
      <c r="C26" s="170">
        <v>15</v>
      </c>
      <c r="D26" s="165"/>
    </row>
    <row r="27" spans="1:4" ht="14.25">
      <c r="A27" s="32" t="s">
        <v>152</v>
      </c>
      <c r="B27" s="170">
        <v>50</v>
      </c>
      <c r="C27" s="170">
        <v>15</v>
      </c>
      <c r="D27" s="165">
        <f>C27-B27</f>
        <v>-35</v>
      </c>
    </row>
    <row r="28" spans="1:4" ht="14.25">
      <c r="A28" s="168" t="s">
        <v>452</v>
      </c>
      <c r="B28" s="170">
        <v>10</v>
      </c>
      <c r="C28" s="170">
        <v>135</v>
      </c>
      <c r="D28" s="165">
        <f>C28-B28</f>
        <v>125</v>
      </c>
    </row>
    <row r="29" spans="1:4" ht="14.25">
      <c r="A29" s="32"/>
      <c r="B29" s="170"/>
      <c r="C29" s="170"/>
      <c r="D29" s="165"/>
    </row>
    <row r="30" spans="1:4" ht="14.25">
      <c r="A30" s="32" t="s">
        <v>88</v>
      </c>
      <c r="B30" s="170">
        <f>B31</f>
        <v>100</v>
      </c>
      <c r="C30" s="170">
        <f>C31</f>
        <v>100</v>
      </c>
      <c r="D30" s="165"/>
    </row>
    <row r="31" spans="1:4" ht="14.25">
      <c r="A31" s="32" t="s">
        <v>412</v>
      </c>
      <c r="B31" s="170">
        <v>100</v>
      </c>
      <c r="C31" s="170">
        <v>100</v>
      </c>
      <c r="D31" s="165"/>
    </row>
    <row r="32" spans="1:4" ht="14.25">
      <c r="A32" s="32"/>
      <c r="B32" s="170"/>
      <c r="C32" s="170"/>
      <c r="D32" s="165"/>
    </row>
    <row r="33" spans="1:4" ht="14.25">
      <c r="A33" s="34" t="s">
        <v>89</v>
      </c>
      <c r="B33" s="164">
        <f>SUM(B5,B6,B10,B11,B18)</f>
        <v>12834</v>
      </c>
      <c r="C33" s="164">
        <f>SUM(C5,C6,C10,C11,C18)</f>
        <v>14936</v>
      </c>
      <c r="D33" s="165">
        <f>C33-B33</f>
        <v>2102</v>
      </c>
    </row>
    <row r="34" spans="1:4" ht="14.25">
      <c r="A34" s="154" t="s">
        <v>263</v>
      </c>
      <c r="B34" s="172"/>
      <c r="C34" s="170"/>
      <c r="D34" s="165"/>
    </row>
    <row r="35" spans="1:4" ht="14.25">
      <c r="A35" s="31" t="s">
        <v>97</v>
      </c>
      <c r="B35" s="172"/>
      <c r="C35" s="170"/>
      <c r="D35" s="165"/>
    </row>
    <row r="36" spans="1:4" ht="14.25">
      <c r="A36" s="31" t="s">
        <v>98</v>
      </c>
      <c r="B36" s="172"/>
      <c r="C36" s="170"/>
      <c r="D36" s="165"/>
    </row>
    <row r="37" spans="1:4" ht="14.25">
      <c r="A37" s="154" t="s">
        <v>264</v>
      </c>
      <c r="B37" s="172"/>
      <c r="C37" s="170"/>
      <c r="D37" s="165"/>
    </row>
    <row r="38" spans="1:4" ht="14.25">
      <c r="A38" s="32" t="s">
        <v>409</v>
      </c>
      <c r="B38" s="172"/>
      <c r="C38" s="170"/>
      <c r="D38" s="165"/>
    </row>
    <row r="39" spans="1:4" ht="14.25">
      <c r="A39" s="32" t="s">
        <v>94</v>
      </c>
      <c r="B39" s="172"/>
      <c r="C39" s="170"/>
      <c r="D39" s="165"/>
    </row>
    <row r="40" spans="1:4" ht="14.25">
      <c r="A40" s="31" t="s">
        <v>411</v>
      </c>
      <c r="B40" s="172"/>
      <c r="C40" s="173"/>
      <c r="D40" s="165"/>
    </row>
    <row r="41" spans="1:4" ht="14.25">
      <c r="A41" s="34" t="s">
        <v>90</v>
      </c>
      <c r="B41" s="174">
        <f>B33+B34+B37</f>
        <v>12834</v>
      </c>
      <c r="C41" s="174">
        <f>C33+C34+C37</f>
        <v>14936</v>
      </c>
      <c r="D41" s="165">
        <f>C41-B41</f>
        <v>2102</v>
      </c>
    </row>
  </sheetData>
  <sheetProtection/>
  <mergeCells count="1">
    <mergeCell ref="A2:D2"/>
  </mergeCells>
  <printOptions/>
  <pageMargins left="0.55" right="0.17" top="0.7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showZeros="0" zoomScalePageLayoutView="0" workbookViewId="0" topLeftCell="A3">
      <selection activeCell="O23" sqref="O23"/>
    </sheetView>
  </sheetViews>
  <sheetFormatPr defaultColWidth="9.00390625" defaultRowHeight="28.5" customHeight="1"/>
  <cols>
    <col min="1" max="1" width="35.00390625" style="0" customWidth="1"/>
    <col min="2" max="5" width="11.00390625" style="0" customWidth="1"/>
  </cols>
  <sheetData>
    <row r="1" ht="28.5" customHeight="1">
      <c r="A1" s="134" t="s">
        <v>425</v>
      </c>
    </row>
    <row r="2" spans="1:5" ht="28.5" customHeight="1">
      <c r="A2" s="214" t="s">
        <v>379</v>
      </c>
      <c r="B2" s="214"/>
      <c r="C2" s="214"/>
      <c r="D2" s="214"/>
      <c r="E2" s="214"/>
    </row>
    <row r="3" spans="1:5" ht="28.5" customHeight="1">
      <c r="A3" s="64" t="s">
        <v>447</v>
      </c>
      <c r="B3" s="85"/>
      <c r="C3" s="86"/>
      <c r="D3" s="87"/>
      <c r="E3" s="88" t="s">
        <v>0</v>
      </c>
    </row>
    <row r="4" spans="1:5" ht="28.5" customHeight="1">
      <c r="A4" s="142" t="s">
        <v>248</v>
      </c>
      <c r="B4" s="143" t="s">
        <v>376</v>
      </c>
      <c r="C4" s="143" t="s">
        <v>433</v>
      </c>
      <c r="D4" s="144" t="s">
        <v>434</v>
      </c>
      <c r="E4" s="145" t="s">
        <v>435</v>
      </c>
    </row>
    <row r="5" spans="1:5" ht="28.5" customHeight="1">
      <c r="A5" s="142" t="s">
        <v>258</v>
      </c>
      <c r="B5" s="175">
        <f>SUM(B6:B11,B12,B14,B15,B18,B20,B21,B22,B23,B24,B25)</f>
        <v>12834</v>
      </c>
      <c r="C5" s="175">
        <f>SUM(C6:C11,C12,C14,C15,C18,C20,C21,C22,C23,C24,C25)</f>
        <v>14936</v>
      </c>
      <c r="D5" s="176">
        <f>C5-B5</f>
        <v>2102</v>
      </c>
      <c r="E5" s="146">
        <v>1</v>
      </c>
    </row>
    <row r="6" spans="1:5" ht="28.5" customHeight="1">
      <c r="A6" s="147" t="s">
        <v>303</v>
      </c>
      <c r="B6" s="175">
        <v>2382</v>
      </c>
      <c r="C6" s="175">
        <v>2941</v>
      </c>
      <c r="D6" s="176">
        <f aca="true" t="shared" si="0" ref="D6:D24">C6-B6</f>
        <v>559</v>
      </c>
      <c r="E6" s="146">
        <f>C6/C5</f>
        <v>0.196906802356722</v>
      </c>
    </row>
    <row r="7" spans="1:5" ht="28.5" customHeight="1">
      <c r="A7" s="147" t="s">
        <v>304</v>
      </c>
      <c r="B7" s="175">
        <v>1098</v>
      </c>
      <c r="C7" s="175">
        <v>768</v>
      </c>
      <c r="D7" s="176">
        <f t="shared" si="0"/>
        <v>-330</v>
      </c>
      <c r="E7" s="146">
        <f>C7/C5</f>
        <v>0.051419389394750936</v>
      </c>
    </row>
    <row r="8" spans="1:5" ht="28.5" customHeight="1">
      <c r="A8" s="148" t="s">
        <v>305</v>
      </c>
      <c r="B8" s="175">
        <v>1230</v>
      </c>
      <c r="C8" s="175">
        <v>1054</v>
      </c>
      <c r="D8" s="176">
        <f t="shared" si="0"/>
        <v>-176</v>
      </c>
      <c r="E8" s="146">
        <f>C8/C5</f>
        <v>0.07056775575790038</v>
      </c>
    </row>
    <row r="9" spans="1:5" ht="28.5" customHeight="1">
      <c r="A9" s="147" t="s">
        <v>306</v>
      </c>
      <c r="B9" s="175"/>
      <c r="C9" s="175"/>
      <c r="D9" s="176">
        <f t="shared" si="0"/>
        <v>0</v>
      </c>
      <c r="E9" s="146">
        <f>C9/C5</f>
        <v>0</v>
      </c>
    </row>
    <row r="10" spans="1:5" ht="28.5" customHeight="1">
      <c r="A10" s="147" t="s">
        <v>307</v>
      </c>
      <c r="B10" s="175">
        <v>252</v>
      </c>
      <c r="C10" s="175">
        <v>294</v>
      </c>
      <c r="D10" s="176">
        <f t="shared" si="0"/>
        <v>42</v>
      </c>
      <c r="E10" s="146">
        <f>C10/C5</f>
        <v>0.019683985002678095</v>
      </c>
    </row>
    <row r="11" spans="1:5" ht="28.5" customHeight="1">
      <c r="A11" s="147" t="s">
        <v>308</v>
      </c>
      <c r="B11" s="175">
        <v>1484</v>
      </c>
      <c r="C11" s="175">
        <v>1835</v>
      </c>
      <c r="D11" s="176">
        <f t="shared" si="0"/>
        <v>351</v>
      </c>
      <c r="E11" s="146">
        <f>C11/C5</f>
        <v>0.12285752544188537</v>
      </c>
    </row>
    <row r="12" spans="1:5" ht="28.5" customHeight="1">
      <c r="A12" s="147" t="s">
        <v>299</v>
      </c>
      <c r="B12" s="175">
        <v>645</v>
      </c>
      <c r="C12" s="175">
        <v>892</v>
      </c>
      <c r="D12" s="176">
        <f t="shared" si="0"/>
        <v>247</v>
      </c>
      <c r="E12" s="146">
        <f>C12/C5</f>
        <v>0.0597214783074451</v>
      </c>
    </row>
    <row r="13" spans="1:5" ht="28.5" customHeight="1">
      <c r="A13" s="148" t="s">
        <v>259</v>
      </c>
      <c r="B13" s="175">
        <v>554</v>
      </c>
      <c r="C13" s="175">
        <v>634</v>
      </c>
      <c r="D13" s="176">
        <f t="shared" si="0"/>
        <v>80</v>
      </c>
      <c r="E13" s="146"/>
    </row>
    <row r="14" spans="1:5" ht="28.5" customHeight="1">
      <c r="A14" s="147" t="s">
        <v>310</v>
      </c>
      <c r="B14" s="175">
        <v>21</v>
      </c>
      <c r="C14" s="175">
        <v>19</v>
      </c>
      <c r="D14" s="176">
        <f t="shared" si="0"/>
        <v>-2</v>
      </c>
      <c r="E14" s="146">
        <f>C14/C5</f>
        <v>0.001272094268880557</v>
      </c>
    </row>
    <row r="15" spans="1:5" ht="28.5" customHeight="1">
      <c r="A15" s="148" t="s">
        <v>317</v>
      </c>
      <c r="B15" s="175">
        <v>4126</v>
      </c>
      <c r="C15" s="175">
        <v>4347</v>
      </c>
      <c r="D15" s="176">
        <f t="shared" si="0"/>
        <v>221</v>
      </c>
      <c r="E15" s="146">
        <f>C15/C5</f>
        <v>0.2910417782538832</v>
      </c>
    </row>
    <row r="16" spans="1:5" ht="28.5" customHeight="1">
      <c r="A16" s="148" t="s">
        <v>260</v>
      </c>
      <c r="B16" s="175">
        <v>505</v>
      </c>
      <c r="C16" s="175">
        <v>480</v>
      </c>
      <c r="D16" s="176">
        <f t="shared" si="0"/>
        <v>-25</v>
      </c>
      <c r="E16" s="146">
        <f>C16/C6</f>
        <v>0.16320979258755525</v>
      </c>
    </row>
    <row r="17" spans="1:5" ht="28.5" customHeight="1">
      <c r="A17" s="148" t="s">
        <v>436</v>
      </c>
      <c r="B17" s="175"/>
      <c r="C17" s="175"/>
      <c r="D17" s="176">
        <f t="shared" si="0"/>
        <v>0</v>
      </c>
      <c r="E17" s="146"/>
    </row>
    <row r="18" spans="1:5" ht="28.5" customHeight="1">
      <c r="A18" s="148" t="s">
        <v>318</v>
      </c>
      <c r="B18" s="175">
        <v>1083</v>
      </c>
      <c r="C18" s="175">
        <v>1266</v>
      </c>
      <c r="D18" s="176">
        <f t="shared" si="0"/>
        <v>183</v>
      </c>
      <c r="E18" s="146">
        <f>C18/C5</f>
        <v>0.08476164970540975</v>
      </c>
    </row>
    <row r="19" spans="1:5" ht="28.5" customHeight="1">
      <c r="A19" s="148" t="s">
        <v>332</v>
      </c>
      <c r="B19" s="175">
        <v>237</v>
      </c>
      <c r="C19" s="175">
        <v>288</v>
      </c>
      <c r="D19" s="176">
        <f t="shared" si="0"/>
        <v>51</v>
      </c>
      <c r="E19" s="146">
        <f>C19/C6</f>
        <v>0.09792587555253315</v>
      </c>
    </row>
    <row r="20" spans="1:5" ht="28.5" customHeight="1">
      <c r="A20" s="148" t="s">
        <v>313</v>
      </c>
      <c r="B20" s="175"/>
      <c r="C20" s="175"/>
      <c r="D20" s="176">
        <f t="shared" si="0"/>
        <v>0</v>
      </c>
      <c r="E20" s="146">
        <f>C20/C5</f>
        <v>0</v>
      </c>
    </row>
    <row r="21" spans="1:5" ht="28.5" customHeight="1">
      <c r="A21" s="147" t="s">
        <v>314</v>
      </c>
      <c r="B21" s="175">
        <v>213</v>
      </c>
      <c r="C21" s="175">
        <v>220</v>
      </c>
      <c r="D21" s="176">
        <f t="shared" si="0"/>
        <v>7</v>
      </c>
      <c r="E21" s="146">
        <f>C21/C5</f>
        <v>0.01472951258703803</v>
      </c>
    </row>
    <row r="22" spans="1:5" ht="28.5" customHeight="1">
      <c r="A22" s="148" t="s">
        <v>315</v>
      </c>
      <c r="B22" s="175"/>
      <c r="C22" s="175"/>
      <c r="D22" s="176">
        <f t="shared" si="0"/>
        <v>0</v>
      </c>
      <c r="E22" s="146">
        <f>C22/C5</f>
        <v>0</v>
      </c>
    </row>
    <row r="23" spans="1:5" ht="28.5" customHeight="1">
      <c r="A23" s="148" t="s">
        <v>273</v>
      </c>
      <c r="B23" s="175"/>
      <c r="C23" s="175"/>
      <c r="D23" s="176">
        <f t="shared" si="0"/>
        <v>0</v>
      </c>
      <c r="E23" s="146">
        <f>C23/C5</f>
        <v>0</v>
      </c>
    </row>
    <row r="24" spans="1:5" ht="28.5" customHeight="1">
      <c r="A24" s="147" t="s">
        <v>406</v>
      </c>
      <c r="B24" s="177">
        <v>300</v>
      </c>
      <c r="C24" s="177">
        <v>300</v>
      </c>
      <c r="D24" s="176">
        <f t="shared" si="0"/>
        <v>0</v>
      </c>
      <c r="E24" s="141">
        <f>C24/C5</f>
        <v>0.020085698982324585</v>
      </c>
    </row>
    <row r="25" spans="1:5" ht="28.5" customHeight="1">
      <c r="A25" s="147" t="s">
        <v>413</v>
      </c>
      <c r="B25" s="177"/>
      <c r="C25" s="177">
        <v>1000</v>
      </c>
      <c r="D25" s="178"/>
      <c r="E25" s="141">
        <f>C25/C6</f>
        <v>0.34002040122407345</v>
      </c>
    </row>
    <row r="26" spans="1:5" ht="28.5" customHeight="1">
      <c r="A26" s="14"/>
      <c r="B26" s="86"/>
      <c r="C26" s="86"/>
      <c r="D26" s="87"/>
      <c r="E26" s="84"/>
    </row>
    <row r="27" spans="1:5" ht="28.5" customHeight="1">
      <c r="A27" s="14"/>
      <c r="B27" s="86"/>
      <c r="C27" s="86"/>
      <c r="D27" s="87"/>
      <c r="E27" s="84"/>
    </row>
    <row r="28" spans="1:5" ht="28.5" customHeight="1">
      <c r="A28" s="14"/>
      <c r="B28" s="86"/>
      <c r="C28" s="86"/>
      <c r="D28" s="87"/>
      <c r="E28" s="84"/>
    </row>
    <row r="29" spans="1:5" ht="28.5" customHeight="1">
      <c r="A29" s="14"/>
      <c r="B29" s="86"/>
      <c r="C29" s="86"/>
      <c r="D29" s="87"/>
      <c r="E29" s="84"/>
    </row>
    <row r="30" spans="1:5" ht="28.5" customHeight="1">
      <c r="A30" s="14"/>
      <c r="B30" s="86"/>
      <c r="C30" s="86"/>
      <c r="D30" s="87"/>
      <c r="E30" s="84"/>
    </row>
    <row r="31" spans="1:5" ht="28.5" customHeight="1">
      <c r="A31" s="14"/>
      <c r="B31" s="86"/>
      <c r="C31" s="86"/>
      <c r="D31" s="87"/>
      <c r="E31" s="84"/>
    </row>
    <row r="32" spans="1:5" ht="28.5" customHeight="1">
      <c r="A32" s="14"/>
      <c r="B32" s="86"/>
      <c r="C32" s="86"/>
      <c r="D32" s="87"/>
      <c r="E32" s="84"/>
    </row>
    <row r="33" spans="1:5" ht="28.5" customHeight="1">
      <c r="A33" s="14"/>
      <c r="B33" s="86"/>
      <c r="C33" s="86"/>
      <c r="D33" s="87"/>
      <c r="E33" s="84"/>
    </row>
    <row r="34" spans="1:5" ht="28.5" customHeight="1">
      <c r="A34" s="14"/>
      <c r="B34" s="86"/>
      <c r="C34" s="86"/>
      <c r="D34" s="87"/>
      <c r="E34" s="84"/>
    </row>
    <row r="35" spans="1:5" ht="28.5" customHeight="1">
      <c r="A35" s="14"/>
      <c r="B35" s="86"/>
      <c r="C35" s="86"/>
      <c r="D35" s="87"/>
      <c r="E35" s="84"/>
    </row>
    <row r="36" spans="1:5" ht="28.5" customHeight="1">
      <c r="A36" s="14"/>
      <c r="B36" s="86"/>
      <c r="C36" s="86"/>
      <c r="D36" s="87"/>
      <c r="E36" s="8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2">
      <selection activeCell="O23" sqref="O23"/>
    </sheetView>
  </sheetViews>
  <sheetFormatPr defaultColWidth="9.00390625" defaultRowHeight="25.5" customHeight="1"/>
  <cols>
    <col min="1" max="1" width="32.75390625" style="90" customWidth="1"/>
    <col min="2" max="2" width="9.375" style="91" customWidth="1"/>
    <col min="3" max="3" width="24.625" style="92" customWidth="1"/>
    <col min="4" max="4" width="10.125" style="11" customWidth="1"/>
    <col min="5" max="5" width="9.375" style="11" customWidth="1"/>
    <col min="6" max="252" width="9.00390625" style="11" customWidth="1"/>
  </cols>
  <sheetData>
    <row r="1" ht="25.5" customHeight="1">
      <c r="A1" s="137" t="s">
        <v>426</v>
      </c>
    </row>
    <row r="2" spans="1:5" ht="30" customHeight="1">
      <c r="A2" s="215" t="s">
        <v>380</v>
      </c>
      <c r="B2" s="215"/>
      <c r="C2" s="215"/>
      <c r="D2" s="215"/>
      <c r="E2" s="215"/>
    </row>
    <row r="3" spans="1:5" ht="22.5" customHeight="1">
      <c r="A3" s="90" t="s">
        <v>449</v>
      </c>
      <c r="E3" s="93" t="s">
        <v>276</v>
      </c>
    </row>
    <row r="4" spans="1:5" s="18" customFormat="1" ht="22.5" customHeight="1">
      <c r="A4" s="109" t="s">
        <v>277</v>
      </c>
      <c r="B4" s="149" t="s">
        <v>437</v>
      </c>
      <c r="C4" s="109" t="s">
        <v>279</v>
      </c>
      <c r="D4" s="110" t="s">
        <v>278</v>
      </c>
      <c r="E4" s="111" t="s">
        <v>280</v>
      </c>
    </row>
    <row r="5" spans="1:5" s="19" customFormat="1" ht="22.5" customHeight="1">
      <c r="A5" s="157" t="s">
        <v>281</v>
      </c>
      <c r="B5" s="179">
        <v>2162</v>
      </c>
      <c r="C5" s="112" t="s">
        <v>390</v>
      </c>
      <c r="D5" s="182">
        <v>2941</v>
      </c>
      <c r="E5" s="113"/>
    </row>
    <row r="6" spans="1:5" s="19" customFormat="1" ht="22.5" customHeight="1">
      <c r="A6" s="156" t="s">
        <v>282</v>
      </c>
      <c r="B6" s="180">
        <v>98</v>
      </c>
      <c r="C6" s="112" t="s">
        <v>391</v>
      </c>
      <c r="D6" s="183">
        <v>768</v>
      </c>
      <c r="E6" s="113"/>
    </row>
    <row r="7" spans="1:5" s="19" customFormat="1" ht="22.5" customHeight="1">
      <c r="A7" s="156" t="s">
        <v>283</v>
      </c>
      <c r="B7" s="180">
        <v>350</v>
      </c>
      <c r="C7" s="116" t="s">
        <v>392</v>
      </c>
      <c r="D7" s="183">
        <v>1054</v>
      </c>
      <c r="E7" s="113"/>
    </row>
    <row r="8" spans="1:5" s="19" customFormat="1" ht="22.5" customHeight="1">
      <c r="A8" s="156" t="s">
        <v>284</v>
      </c>
      <c r="B8" s="180">
        <f>B9+B10+B11+B12</f>
        <v>10437</v>
      </c>
      <c r="C8" s="116" t="s">
        <v>393</v>
      </c>
      <c r="D8" s="183"/>
      <c r="E8" s="113"/>
    </row>
    <row r="9" spans="1:5" s="19" customFormat="1" ht="22.5" customHeight="1">
      <c r="A9" s="114" t="s">
        <v>285</v>
      </c>
      <c r="B9" s="180">
        <v>10250</v>
      </c>
      <c r="C9" s="112" t="s">
        <v>394</v>
      </c>
      <c r="D9" s="183">
        <v>294</v>
      </c>
      <c r="E9" s="113"/>
    </row>
    <row r="10" spans="1:5" s="19" customFormat="1" ht="22.5" customHeight="1">
      <c r="A10" s="114" t="s">
        <v>286</v>
      </c>
      <c r="B10" s="179"/>
      <c r="C10" s="112" t="s">
        <v>395</v>
      </c>
      <c r="D10" s="183">
        <v>1835</v>
      </c>
      <c r="E10" s="113"/>
    </row>
    <row r="11" spans="1:5" s="19" customFormat="1" ht="22.5" customHeight="1">
      <c r="A11" s="114" t="s">
        <v>398</v>
      </c>
      <c r="B11" s="180">
        <v>67</v>
      </c>
      <c r="C11" s="112" t="s">
        <v>396</v>
      </c>
      <c r="D11" s="183">
        <v>892</v>
      </c>
      <c r="E11" s="113"/>
    </row>
    <row r="12" spans="1:5" s="19" customFormat="1" ht="22.5" customHeight="1">
      <c r="A12" s="114" t="s">
        <v>287</v>
      </c>
      <c r="B12" s="180">
        <v>120</v>
      </c>
      <c r="C12" s="112" t="s">
        <v>397</v>
      </c>
      <c r="D12" s="183">
        <v>19</v>
      </c>
      <c r="E12" s="117"/>
    </row>
    <row r="13" spans="1:5" s="19" customFormat="1" ht="22.5" customHeight="1">
      <c r="A13" s="156" t="s">
        <v>288</v>
      </c>
      <c r="B13" s="180">
        <f>B14+B15</f>
        <v>1889</v>
      </c>
      <c r="C13" s="116" t="s">
        <v>399</v>
      </c>
      <c r="D13" s="183">
        <v>4347</v>
      </c>
      <c r="E13" s="113"/>
    </row>
    <row r="14" spans="1:5" s="14" customFormat="1" ht="22.5" customHeight="1">
      <c r="A14" s="114" t="s">
        <v>289</v>
      </c>
      <c r="B14" s="181">
        <v>1489</v>
      </c>
      <c r="C14" s="116" t="s">
        <v>400</v>
      </c>
      <c r="D14" s="183">
        <v>1266</v>
      </c>
      <c r="E14" s="117"/>
    </row>
    <row r="15" spans="1:5" s="19" customFormat="1" ht="22.5" customHeight="1">
      <c r="A15" s="114" t="s">
        <v>290</v>
      </c>
      <c r="B15" s="180">
        <v>400</v>
      </c>
      <c r="C15" s="112" t="s">
        <v>401</v>
      </c>
      <c r="D15" s="184"/>
      <c r="E15" s="117"/>
    </row>
    <row r="16" spans="1:5" s="14" customFormat="1" ht="22.5" customHeight="1">
      <c r="A16" s="156" t="s">
        <v>265</v>
      </c>
      <c r="B16" s="180"/>
      <c r="C16" s="112" t="s">
        <v>402</v>
      </c>
      <c r="D16" s="185">
        <v>220</v>
      </c>
      <c r="E16" s="117"/>
    </row>
    <row r="17" spans="1:5" s="14" customFormat="1" ht="22.5" customHeight="1">
      <c r="A17" s="32" t="s">
        <v>409</v>
      </c>
      <c r="B17" s="179"/>
      <c r="C17" s="118" t="s">
        <v>403</v>
      </c>
      <c r="D17" s="185"/>
      <c r="E17" s="117"/>
    </row>
    <row r="18" spans="1:5" s="14" customFormat="1" ht="22.5" customHeight="1">
      <c r="A18" s="32" t="s">
        <v>94</v>
      </c>
      <c r="B18" s="115"/>
      <c r="C18" s="116" t="s">
        <v>404</v>
      </c>
      <c r="D18" s="185"/>
      <c r="E18" s="117"/>
    </row>
    <row r="19" spans="1:5" s="14" customFormat="1" ht="22.5" customHeight="1">
      <c r="A19" s="31" t="s">
        <v>411</v>
      </c>
      <c r="B19" s="115"/>
      <c r="C19" s="117" t="s">
        <v>291</v>
      </c>
      <c r="D19" s="185">
        <v>300</v>
      </c>
      <c r="E19" s="117"/>
    </row>
    <row r="20" spans="2:5" s="14" customFormat="1" ht="22.5" customHeight="1">
      <c r="B20" s="115"/>
      <c r="C20" s="124" t="s">
        <v>414</v>
      </c>
      <c r="D20" s="185">
        <v>1000</v>
      </c>
      <c r="E20" s="117"/>
    </row>
    <row r="21" spans="2:5" s="14" customFormat="1" ht="22.5" customHeight="1">
      <c r="B21" s="115"/>
      <c r="C21" s="117"/>
      <c r="D21" s="185"/>
      <c r="E21" s="117"/>
    </row>
    <row r="22" spans="1:5" s="14" customFormat="1" ht="22.5" customHeight="1">
      <c r="A22" s="119" t="s">
        <v>292</v>
      </c>
      <c r="B22" s="179">
        <f>SUM(B5:B8,B13,B16,)</f>
        <v>14936</v>
      </c>
      <c r="C22" s="119" t="s">
        <v>293</v>
      </c>
      <c r="D22" s="186">
        <f>SUM(D5:D20)</f>
        <v>14936</v>
      </c>
      <c r="E22" s="113"/>
    </row>
    <row r="23" spans="1:5" s="14" customFormat="1" ht="22.5" customHeight="1">
      <c r="A23" s="120" t="s">
        <v>294</v>
      </c>
      <c r="B23" s="188"/>
      <c r="C23" s="120" t="s">
        <v>295</v>
      </c>
      <c r="D23" s="187">
        <f>B22+B23-D22</f>
        <v>0</v>
      </c>
      <c r="E23" s="121"/>
    </row>
    <row r="24" spans="1:5" s="19" customFormat="1" ht="22.5" customHeight="1">
      <c r="A24" s="122" t="s">
        <v>296</v>
      </c>
      <c r="B24" s="189">
        <f>SUM(B22:B23)</f>
        <v>14936</v>
      </c>
      <c r="C24" s="122" t="s">
        <v>296</v>
      </c>
      <c r="D24" s="183">
        <f>SUM(D22:D23)</f>
        <v>14936</v>
      </c>
      <c r="E24" s="117"/>
    </row>
    <row r="25" spans="1:5" s="14" customFormat="1" ht="25.5" customHeight="1">
      <c r="A25" s="90"/>
      <c r="B25" s="91"/>
      <c r="C25" s="92"/>
      <c r="D25" s="11"/>
      <c r="E25" s="11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20"/>
  <sheetViews>
    <sheetView zoomScalePageLayoutView="0" workbookViewId="0" topLeftCell="A1">
      <selection activeCell="O23" sqref="O23"/>
    </sheetView>
  </sheetViews>
  <sheetFormatPr defaultColWidth="9.00390625" defaultRowHeight="21" customHeight="1"/>
  <cols>
    <col min="1" max="1" width="5.00390625" style="22" customWidth="1"/>
    <col min="2" max="2" width="10.375" style="22" customWidth="1"/>
    <col min="3" max="3" width="14.00390625" style="22" customWidth="1"/>
    <col min="4" max="4" width="10.875" style="22" customWidth="1"/>
    <col min="5" max="5" width="10.50390625" style="22" customWidth="1"/>
    <col min="6" max="6" width="16.375" style="22" customWidth="1"/>
    <col min="7" max="7" width="11.75390625" style="22" customWidth="1"/>
    <col min="8" max="8" width="10.75390625" style="22" customWidth="1"/>
    <col min="9" max="9" width="31.00390625" style="28" customWidth="1"/>
    <col min="10" max="16384" width="9.00390625" style="22" customWidth="1"/>
  </cols>
  <sheetData>
    <row r="1" spans="1:252" ht="25.5" customHeight="1">
      <c r="A1" s="137" t="s">
        <v>427</v>
      </c>
      <c r="B1" s="91"/>
      <c r="C1" s="9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</row>
    <row r="2" spans="1:9" s="126" customFormat="1" ht="30.75" customHeight="1">
      <c r="A2" s="216" t="s">
        <v>450</v>
      </c>
      <c r="B2" s="216"/>
      <c r="C2" s="216"/>
      <c r="D2" s="216"/>
      <c r="E2" s="216"/>
      <c r="F2" s="216"/>
      <c r="G2" s="216"/>
      <c r="H2" s="216"/>
      <c r="I2" s="216"/>
    </row>
    <row r="3" spans="1:252" s="130" customFormat="1" ht="22.5" customHeight="1">
      <c r="A3" s="217" t="s">
        <v>449</v>
      </c>
      <c r="B3" s="218"/>
      <c r="C3" s="127"/>
      <c r="D3" s="128"/>
      <c r="E3" s="126"/>
      <c r="F3" s="128"/>
      <c r="G3" s="128"/>
      <c r="H3" s="128"/>
      <c r="I3" s="129" t="s">
        <v>276</v>
      </c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</row>
    <row r="4" spans="1:9" s="24" customFormat="1" ht="23.25" customHeight="1">
      <c r="A4" s="23" t="s">
        <v>62</v>
      </c>
      <c r="B4" s="23" t="s">
        <v>63</v>
      </c>
      <c r="C4" s="23" t="s">
        <v>64</v>
      </c>
      <c r="D4" s="23" t="s">
        <v>65</v>
      </c>
      <c r="E4" s="23" t="s">
        <v>66</v>
      </c>
      <c r="F4" s="23" t="s">
        <v>67</v>
      </c>
      <c r="G4" s="23" t="s">
        <v>68</v>
      </c>
      <c r="H4" s="23" t="s">
        <v>93</v>
      </c>
      <c r="I4" s="23" t="s">
        <v>69</v>
      </c>
    </row>
    <row r="5" spans="1:9" s="24" customFormat="1" ht="23.25" customHeight="1">
      <c r="A5" s="23">
        <v>1</v>
      </c>
      <c r="B5" s="23" t="s">
        <v>439</v>
      </c>
      <c r="C5" s="23"/>
      <c r="D5" s="23" t="s">
        <v>442</v>
      </c>
      <c r="E5" s="23" t="s">
        <v>445</v>
      </c>
      <c r="F5" s="23"/>
      <c r="G5" s="23">
        <v>100</v>
      </c>
      <c r="H5" s="23">
        <v>3300</v>
      </c>
      <c r="I5" s="25"/>
    </row>
    <row r="6" spans="1:9" s="24" customFormat="1" ht="23.25" customHeight="1">
      <c r="A6" s="23">
        <v>2</v>
      </c>
      <c r="B6" s="23" t="s">
        <v>440</v>
      </c>
      <c r="C6" s="23"/>
      <c r="D6" s="23" t="s">
        <v>443</v>
      </c>
      <c r="E6" s="23" t="s">
        <v>445</v>
      </c>
      <c r="F6" s="23"/>
      <c r="G6" s="23">
        <v>400</v>
      </c>
      <c r="H6" s="23">
        <v>4750</v>
      </c>
      <c r="I6" s="25"/>
    </row>
    <row r="7" spans="1:9" s="24" customFormat="1" ht="23.25" customHeight="1">
      <c r="A7" s="23">
        <v>3</v>
      </c>
      <c r="B7" s="23" t="s">
        <v>441</v>
      </c>
      <c r="C7" s="23"/>
      <c r="D7" s="23" t="s">
        <v>444</v>
      </c>
      <c r="E7" s="23" t="s">
        <v>446</v>
      </c>
      <c r="F7" s="23"/>
      <c r="G7" s="23">
        <v>100</v>
      </c>
      <c r="H7" s="23">
        <v>1200</v>
      </c>
      <c r="I7" s="25"/>
    </row>
    <row r="8" spans="1:9" s="24" customFormat="1" ht="23.25" customHeight="1">
      <c r="A8" s="23">
        <v>4</v>
      </c>
      <c r="B8" s="23"/>
      <c r="C8" s="23"/>
      <c r="D8" s="23"/>
      <c r="E8" s="23"/>
      <c r="F8" s="23"/>
      <c r="G8" s="105"/>
      <c r="H8" s="105"/>
      <c r="I8" s="105"/>
    </row>
    <row r="9" spans="1:9" s="24" customFormat="1" ht="23.25" customHeight="1">
      <c r="A9" s="23">
        <v>5</v>
      </c>
      <c r="B9" s="23"/>
      <c r="C9" s="23"/>
      <c r="D9" s="23"/>
      <c r="E9" s="23"/>
      <c r="F9" s="23"/>
      <c r="G9" s="105"/>
      <c r="H9" s="105"/>
      <c r="I9" s="105"/>
    </row>
    <row r="10" spans="1:9" s="24" customFormat="1" ht="23.25" customHeight="1">
      <c r="A10" s="23">
        <v>6</v>
      </c>
      <c r="B10" s="23"/>
      <c r="C10" s="23"/>
      <c r="D10" s="23"/>
      <c r="E10" s="23"/>
      <c r="F10" s="23"/>
      <c r="G10" s="105"/>
      <c r="H10" s="105"/>
      <c r="I10" s="105"/>
    </row>
    <row r="11" spans="1:9" s="24" customFormat="1" ht="23.25" customHeight="1">
      <c r="A11" s="23">
        <v>7</v>
      </c>
      <c r="B11" s="23"/>
      <c r="C11" s="23"/>
      <c r="D11" s="23"/>
      <c r="E11" s="23"/>
      <c r="F11" s="23"/>
      <c r="G11" s="23"/>
      <c r="H11" s="23"/>
      <c r="I11" s="25"/>
    </row>
    <row r="12" spans="1:9" s="24" customFormat="1" ht="23.25" customHeight="1">
      <c r="A12" s="23">
        <v>8</v>
      </c>
      <c r="B12" s="23"/>
      <c r="C12" s="23"/>
      <c r="D12" s="23"/>
      <c r="E12" s="23"/>
      <c r="F12" s="23"/>
      <c r="G12" s="23"/>
      <c r="H12" s="23"/>
      <c r="I12" s="25"/>
    </row>
    <row r="13" spans="1:9" s="24" customFormat="1" ht="23.25" customHeight="1">
      <c r="A13" s="23">
        <v>9</v>
      </c>
      <c r="B13" s="23"/>
      <c r="C13" s="23"/>
      <c r="D13" s="23"/>
      <c r="E13" s="23"/>
      <c r="F13" s="23"/>
      <c r="G13" s="23"/>
      <c r="H13" s="23"/>
      <c r="I13" s="25"/>
    </row>
    <row r="14" spans="1:9" s="24" customFormat="1" ht="23.25" customHeight="1">
      <c r="A14" s="23">
        <v>10</v>
      </c>
      <c r="B14" s="23"/>
      <c r="C14" s="23"/>
      <c r="D14" s="23"/>
      <c r="E14" s="23"/>
      <c r="F14" s="23"/>
      <c r="G14" s="23"/>
      <c r="H14" s="23"/>
      <c r="I14" s="25"/>
    </row>
    <row r="15" spans="1:9" s="24" customFormat="1" ht="23.25" customHeight="1">
      <c r="A15" s="23">
        <v>11</v>
      </c>
      <c r="B15" s="23"/>
      <c r="C15" s="23"/>
      <c r="D15" s="23"/>
      <c r="E15" s="23"/>
      <c r="F15" s="23"/>
      <c r="G15" s="23"/>
      <c r="H15" s="23"/>
      <c r="I15" s="25"/>
    </row>
    <row r="16" spans="1:9" s="24" customFormat="1" ht="23.25" customHeight="1">
      <c r="A16" s="23">
        <v>12</v>
      </c>
      <c r="B16" s="23"/>
      <c r="C16" s="23"/>
      <c r="D16" s="23"/>
      <c r="E16" s="23"/>
      <c r="F16" s="23"/>
      <c r="G16" s="23"/>
      <c r="H16" s="23"/>
      <c r="I16" s="25"/>
    </row>
    <row r="17" spans="1:9" s="24" customFormat="1" ht="23.25" customHeight="1">
      <c r="A17" s="23">
        <v>13</v>
      </c>
      <c r="B17" s="23"/>
      <c r="C17" s="23"/>
      <c r="D17" s="23"/>
      <c r="E17" s="23"/>
      <c r="F17" s="23"/>
      <c r="G17" s="23"/>
      <c r="H17" s="23"/>
      <c r="I17" s="25"/>
    </row>
    <row r="18" spans="1:9" s="24" customFormat="1" ht="23.25" customHeight="1">
      <c r="A18" s="23">
        <v>14</v>
      </c>
      <c r="B18" s="23"/>
      <c r="C18" s="23"/>
      <c r="D18" s="23"/>
      <c r="E18" s="23"/>
      <c r="F18" s="23"/>
      <c r="G18" s="23"/>
      <c r="H18" s="23"/>
      <c r="I18" s="25"/>
    </row>
    <row r="19" spans="1:9" s="24" customFormat="1" ht="23.25" customHeight="1">
      <c r="A19" s="23">
        <v>15</v>
      </c>
      <c r="B19" s="23"/>
      <c r="C19" s="23"/>
      <c r="D19" s="23"/>
      <c r="E19" s="23"/>
      <c r="F19" s="23"/>
      <c r="G19" s="23"/>
      <c r="H19" s="23"/>
      <c r="I19" s="25"/>
    </row>
    <row r="20" spans="1:9" ht="23.25" customHeight="1">
      <c r="A20" s="26"/>
      <c r="B20" s="26" t="s">
        <v>70</v>
      </c>
      <c r="C20" s="26"/>
      <c r="D20" s="26"/>
      <c r="E20" s="26"/>
      <c r="F20" s="26"/>
      <c r="G20" s="26">
        <f>SUM(G5:G19)</f>
        <v>600</v>
      </c>
      <c r="H20" s="26">
        <f>SUM(H5:H19)</f>
        <v>9250</v>
      </c>
      <c r="I20" s="27"/>
    </row>
  </sheetData>
  <sheetProtection/>
  <mergeCells count="2">
    <mergeCell ref="A2:I2"/>
    <mergeCell ref="A3:B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R20"/>
  <sheetViews>
    <sheetView zoomScalePageLayoutView="0" workbookViewId="0" topLeftCell="A1">
      <selection activeCell="O23" sqref="O23"/>
    </sheetView>
  </sheetViews>
  <sheetFormatPr defaultColWidth="9.00390625" defaultRowHeight="21" customHeight="1"/>
  <cols>
    <col min="1" max="1" width="5.00390625" style="22" customWidth="1"/>
    <col min="2" max="2" width="20.50390625" style="22" customWidth="1"/>
    <col min="3" max="3" width="17.625" style="22" customWidth="1"/>
    <col min="4" max="4" width="39.00390625" style="22" customWidth="1"/>
    <col min="5" max="5" width="57.875" style="28" customWidth="1"/>
    <col min="6" max="16384" width="9.00390625" style="22" customWidth="1"/>
  </cols>
  <sheetData>
    <row r="1" spans="1:252" ht="25.5" customHeight="1">
      <c r="A1" s="137" t="s">
        <v>428</v>
      </c>
      <c r="B1" s="91"/>
      <c r="C1" s="9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</row>
    <row r="2" spans="1:5" ht="30.75" customHeight="1">
      <c r="A2" s="216" t="s">
        <v>415</v>
      </c>
      <c r="B2" s="216"/>
      <c r="C2" s="216"/>
      <c r="D2" s="216"/>
      <c r="E2" s="216"/>
    </row>
    <row r="3" spans="1:252" s="130" customFormat="1" ht="22.5" customHeight="1">
      <c r="A3" s="219" t="s">
        <v>449</v>
      </c>
      <c r="B3" s="220"/>
      <c r="C3" s="127"/>
      <c r="D3" s="128"/>
      <c r="E3" s="132" t="s">
        <v>417</v>
      </c>
      <c r="F3" s="128"/>
      <c r="G3" s="128"/>
      <c r="H3" s="128"/>
      <c r="I3" s="129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</row>
    <row r="4" spans="1:5" s="24" customFormat="1" ht="23.25" customHeight="1">
      <c r="A4" s="23" t="s">
        <v>62</v>
      </c>
      <c r="B4" s="23" t="s">
        <v>64</v>
      </c>
      <c r="C4" s="23" t="s">
        <v>65</v>
      </c>
      <c r="D4" s="23" t="s">
        <v>416</v>
      </c>
      <c r="E4" s="23" t="s">
        <v>69</v>
      </c>
    </row>
    <row r="5" spans="1:5" s="24" customFormat="1" ht="23.25" customHeight="1">
      <c r="A5" s="23">
        <v>1</v>
      </c>
      <c r="B5" s="23" t="s">
        <v>453</v>
      </c>
      <c r="C5" s="23"/>
      <c r="D5" s="23">
        <v>5</v>
      </c>
      <c r="E5" s="25"/>
    </row>
    <row r="6" spans="1:5" s="24" customFormat="1" ht="23.25" customHeight="1">
      <c r="A6" s="23">
        <v>2</v>
      </c>
      <c r="B6" s="23" t="s">
        <v>454</v>
      </c>
      <c r="C6" s="23"/>
      <c r="D6" s="23">
        <v>2</v>
      </c>
      <c r="E6" s="25"/>
    </row>
    <row r="7" spans="1:5" s="24" customFormat="1" ht="23.25" customHeight="1">
      <c r="A7" s="23">
        <v>3</v>
      </c>
      <c r="B7" s="125" t="s">
        <v>455</v>
      </c>
      <c r="C7" s="23"/>
      <c r="D7" s="23">
        <v>60</v>
      </c>
      <c r="E7" s="25"/>
    </row>
    <row r="8" spans="1:5" s="24" customFormat="1" ht="23.25" customHeight="1">
      <c r="A8" s="125">
        <v>4</v>
      </c>
      <c r="B8" s="23" t="s">
        <v>456</v>
      </c>
      <c r="C8" s="125"/>
      <c r="D8" s="125">
        <v>50</v>
      </c>
      <c r="E8" s="131"/>
    </row>
    <row r="9" spans="1:5" s="24" customFormat="1" ht="23.25" customHeight="1">
      <c r="A9" s="23">
        <v>5</v>
      </c>
      <c r="B9" s="23"/>
      <c r="C9" s="23"/>
      <c r="D9" s="23"/>
      <c r="E9" s="105"/>
    </row>
    <row r="10" spans="1:5" s="24" customFormat="1" ht="23.25" customHeight="1">
      <c r="A10" s="23">
        <v>6</v>
      </c>
      <c r="B10" s="23"/>
      <c r="C10" s="23"/>
      <c r="D10" s="23"/>
      <c r="E10" s="105"/>
    </row>
    <row r="11" spans="1:5" s="24" customFormat="1" ht="23.25" customHeight="1">
      <c r="A11" s="23">
        <v>7</v>
      </c>
      <c r="B11" s="23"/>
      <c r="C11" s="23"/>
      <c r="D11" s="23"/>
      <c r="E11" s="25"/>
    </row>
    <row r="12" spans="1:5" s="24" customFormat="1" ht="23.25" customHeight="1">
      <c r="A12" s="23">
        <v>8</v>
      </c>
      <c r="B12" s="23"/>
      <c r="C12" s="23"/>
      <c r="D12" s="23"/>
      <c r="E12" s="25"/>
    </row>
    <row r="13" spans="1:5" s="24" customFormat="1" ht="23.25" customHeight="1">
      <c r="A13" s="23">
        <v>9</v>
      </c>
      <c r="B13" s="23"/>
      <c r="C13" s="23"/>
      <c r="D13" s="23"/>
      <c r="E13" s="25"/>
    </row>
    <row r="14" spans="1:5" s="24" customFormat="1" ht="23.25" customHeight="1">
      <c r="A14" s="23">
        <v>10</v>
      </c>
      <c r="B14" s="23"/>
      <c r="C14" s="23"/>
      <c r="D14" s="23"/>
      <c r="E14" s="25"/>
    </row>
    <row r="15" spans="1:5" s="24" customFormat="1" ht="23.25" customHeight="1">
      <c r="A15" s="23">
        <v>11</v>
      </c>
      <c r="B15" s="23"/>
      <c r="C15" s="23"/>
      <c r="D15" s="23"/>
      <c r="E15" s="25"/>
    </row>
    <row r="16" spans="1:5" s="24" customFormat="1" ht="23.25" customHeight="1">
      <c r="A16" s="23">
        <v>12</v>
      </c>
      <c r="B16" s="23"/>
      <c r="C16" s="23"/>
      <c r="D16" s="23"/>
      <c r="E16" s="25"/>
    </row>
    <row r="17" spans="1:5" s="24" customFormat="1" ht="23.25" customHeight="1">
      <c r="A17" s="23">
        <v>13</v>
      </c>
      <c r="B17" s="23"/>
      <c r="C17" s="23"/>
      <c r="D17" s="23"/>
      <c r="E17" s="25"/>
    </row>
    <row r="18" spans="1:5" s="24" customFormat="1" ht="23.25" customHeight="1">
      <c r="A18" s="23">
        <v>14</v>
      </c>
      <c r="B18" s="23"/>
      <c r="C18" s="23"/>
      <c r="D18" s="23"/>
      <c r="E18" s="25"/>
    </row>
    <row r="19" spans="1:5" s="24" customFormat="1" ht="23.25" customHeight="1">
      <c r="A19" s="23">
        <v>15</v>
      </c>
      <c r="B19" s="23"/>
      <c r="C19" s="23"/>
      <c r="D19" s="23"/>
      <c r="E19" s="25"/>
    </row>
    <row r="20" spans="1:5" ht="23.25" customHeight="1">
      <c r="A20" s="26"/>
      <c r="B20" s="139" t="s">
        <v>70</v>
      </c>
      <c r="C20" s="26"/>
      <c r="D20" s="26"/>
      <c r="E20" s="27"/>
    </row>
  </sheetData>
  <sheetProtection/>
  <mergeCells count="2">
    <mergeCell ref="A2:E2"/>
    <mergeCell ref="A3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1"/>
  <sheetViews>
    <sheetView showZeros="0" workbookViewId="0" topLeftCell="B16">
      <selection activeCell="B18" sqref="B18"/>
    </sheetView>
  </sheetViews>
  <sheetFormatPr defaultColWidth="9.00390625" defaultRowHeight="14.25"/>
  <cols>
    <col min="1" max="1" width="3.875" style="11" hidden="1" customWidth="1"/>
    <col min="2" max="2" width="28.375" style="0" customWidth="1"/>
    <col min="3" max="3" width="4.625" style="0" customWidth="1"/>
    <col min="4" max="5" width="4.50390625" style="0" customWidth="1"/>
    <col min="6" max="6" width="7.75390625" style="0" customWidth="1"/>
    <col min="7" max="7" width="7.875" style="0" customWidth="1"/>
    <col min="8" max="8" width="7.625" style="0" customWidth="1"/>
    <col min="9" max="9" width="7.75390625" style="0" customWidth="1"/>
    <col min="10" max="13" width="7.625" style="0" customWidth="1"/>
    <col min="14" max="14" width="9.625" style="0" customWidth="1"/>
  </cols>
  <sheetData>
    <row r="1" spans="1:252" ht="25.5" customHeight="1">
      <c r="A1" s="137"/>
      <c r="B1" s="138" t="s">
        <v>429</v>
      </c>
      <c r="C1" s="9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</row>
    <row r="2" spans="1:14" s="106" customFormat="1" ht="24.75" customHeight="1">
      <c r="A2" s="214" t="s">
        <v>381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ht="18" customHeight="1">
      <c r="A3" s="243" t="s">
        <v>451</v>
      </c>
      <c r="B3" s="244"/>
      <c r="C3" s="21"/>
      <c r="D3" s="21"/>
      <c r="E3" s="21"/>
      <c r="F3" s="21"/>
      <c r="G3" s="21"/>
      <c r="H3" s="21"/>
      <c r="I3" s="21"/>
      <c r="J3" s="21"/>
      <c r="K3" s="21"/>
      <c r="L3" s="12"/>
      <c r="M3" s="12"/>
      <c r="N3" s="107"/>
    </row>
    <row r="4" spans="1:14" s="18" customFormat="1" ht="16.5" customHeight="1">
      <c r="A4" s="223" t="s">
        <v>1</v>
      </c>
      <c r="B4" s="224"/>
      <c r="C4" s="234" t="s">
        <v>2</v>
      </c>
      <c r="D4" s="241"/>
      <c r="E4" s="235"/>
      <c r="F4" s="229" t="s">
        <v>41</v>
      </c>
      <c r="G4" s="229" t="s">
        <v>40</v>
      </c>
      <c r="H4" s="239" t="s">
        <v>31</v>
      </c>
      <c r="I4" s="242"/>
      <c r="J4" s="229" t="s">
        <v>32</v>
      </c>
      <c r="K4" s="239" t="s">
        <v>3</v>
      </c>
      <c r="L4" s="240"/>
      <c r="M4" s="240"/>
      <c r="N4" s="229" t="s">
        <v>42</v>
      </c>
    </row>
    <row r="5" spans="1:14" s="18" customFormat="1" ht="16.5" customHeight="1">
      <c r="A5" s="225"/>
      <c r="B5" s="226"/>
      <c r="C5" s="234" t="s">
        <v>33</v>
      </c>
      <c r="D5" s="235"/>
      <c r="E5" s="232" t="s">
        <v>92</v>
      </c>
      <c r="F5" s="230"/>
      <c r="G5" s="230"/>
      <c r="H5" s="229" t="s">
        <v>38</v>
      </c>
      <c r="I5" s="229" t="s">
        <v>382</v>
      </c>
      <c r="J5" s="230"/>
      <c r="K5" s="236" t="s">
        <v>30</v>
      </c>
      <c r="L5" s="237" t="s">
        <v>418</v>
      </c>
      <c r="M5" s="237" t="s">
        <v>419</v>
      </c>
      <c r="N5" s="230"/>
    </row>
    <row r="6" spans="1:14" s="18" customFormat="1" ht="24" customHeight="1">
      <c r="A6" s="227"/>
      <c r="B6" s="228"/>
      <c r="C6" s="5" t="s">
        <v>34</v>
      </c>
      <c r="D6" s="5" t="s">
        <v>35</v>
      </c>
      <c r="E6" s="233"/>
      <c r="F6" s="231"/>
      <c r="G6" s="231"/>
      <c r="H6" s="231"/>
      <c r="I6" s="231"/>
      <c r="J6" s="231"/>
      <c r="K6" s="231"/>
      <c r="L6" s="238"/>
      <c r="M6" s="238"/>
      <c r="N6" s="231"/>
    </row>
    <row r="7" spans="1:14" s="14" customFormat="1" ht="21" customHeight="1">
      <c r="A7" s="221" t="s">
        <v>57</v>
      </c>
      <c r="B7" s="222"/>
      <c r="C7" s="6">
        <f aca="true" t="shared" si="0" ref="C7:M7">C8+C25+C29+C32+C35+C40+C52+C59+C63+C71+C77+C80+C84+C87+C91</f>
        <v>108</v>
      </c>
      <c r="D7" s="6">
        <f t="shared" si="0"/>
        <v>83</v>
      </c>
      <c r="E7" s="6">
        <f t="shared" si="0"/>
        <v>168</v>
      </c>
      <c r="F7" s="6">
        <f t="shared" si="0"/>
        <v>3245</v>
      </c>
      <c r="G7" s="6">
        <f t="shared" si="0"/>
        <v>37112</v>
      </c>
      <c r="H7" s="6">
        <f t="shared" si="0"/>
        <v>7740</v>
      </c>
      <c r="I7" s="6">
        <f>I8+I25+I29+I32+I35+I40+I52+I59+I63+I71+I77+I80+I84+I87+I91+I90</f>
        <v>41757</v>
      </c>
      <c r="J7" s="6">
        <f>J8+J25+J29+J32+J35+J40+J52+J59+J63+J71+J77+J80+J84+J87+J91+J90</f>
        <v>45002</v>
      </c>
      <c r="K7" s="6">
        <f>K8+K25+K29+K32+K35+K40+K52+K59+K63+K71+K77+K80+K84+K87+K91+K90</f>
        <v>10792</v>
      </c>
      <c r="L7" s="6">
        <f t="shared" si="0"/>
        <v>4144</v>
      </c>
      <c r="M7" s="6">
        <f t="shared" si="0"/>
        <v>30066</v>
      </c>
      <c r="N7" s="6"/>
    </row>
    <row r="8" spans="1:14" s="19" customFormat="1" ht="18.75" customHeight="1">
      <c r="A8" s="4">
        <v>1</v>
      </c>
      <c r="B8" s="3" t="s">
        <v>320</v>
      </c>
      <c r="C8" s="9">
        <f aca="true" t="shared" si="1" ref="C8:M8">SUM(C9:C24)</f>
        <v>63</v>
      </c>
      <c r="D8" s="9">
        <f t="shared" si="1"/>
        <v>0</v>
      </c>
      <c r="E8" s="9">
        <f t="shared" si="1"/>
        <v>12</v>
      </c>
      <c r="F8" s="9">
        <f t="shared" si="1"/>
        <v>1915</v>
      </c>
      <c r="G8" s="9">
        <f t="shared" si="1"/>
        <v>0</v>
      </c>
      <c r="H8" s="9">
        <f t="shared" si="1"/>
        <v>0</v>
      </c>
      <c r="I8" s="9">
        <f t="shared" si="1"/>
        <v>1142</v>
      </c>
      <c r="J8" s="9">
        <f t="shared" si="1"/>
        <v>3057</v>
      </c>
      <c r="K8" s="9">
        <f t="shared" si="1"/>
        <v>1462</v>
      </c>
      <c r="L8" s="9">
        <f t="shared" si="1"/>
        <v>1479</v>
      </c>
      <c r="M8" s="9">
        <f t="shared" si="1"/>
        <v>116</v>
      </c>
      <c r="N8" s="1"/>
    </row>
    <row r="9" spans="1:14" s="14" customFormat="1" ht="18.75" customHeight="1">
      <c r="A9" s="1">
        <v>2</v>
      </c>
      <c r="B9" s="2" t="s">
        <v>4</v>
      </c>
      <c r="C9" s="9">
        <v>3</v>
      </c>
      <c r="D9" s="9"/>
      <c r="E9" s="9"/>
      <c r="F9" s="9">
        <v>60</v>
      </c>
      <c r="G9" s="9"/>
      <c r="H9" s="9"/>
      <c r="I9" s="9">
        <v>35</v>
      </c>
      <c r="J9" s="9">
        <f>I9+F9</f>
        <v>95</v>
      </c>
      <c r="K9" s="9">
        <v>43</v>
      </c>
      <c r="L9" s="8">
        <v>45</v>
      </c>
      <c r="M9" s="8">
        <v>7</v>
      </c>
      <c r="N9" s="1"/>
    </row>
    <row r="10" spans="1:14" s="14" customFormat="1" ht="18.75" customHeight="1">
      <c r="A10" s="4">
        <v>3</v>
      </c>
      <c r="B10" s="2" t="s">
        <v>5</v>
      </c>
      <c r="C10" s="9"/>
      <c r="D10" s="9"/>
      <c r="E10" s="9"/>
      <c r="F10" s="9"/>
      <c r="G10" s="9"/>
      <c r="H10" s="9"/>
      <c r="I10" s="9">
        <v>1</v>
      </c>
      <c r="J10" s="9">
        <f aca="true" t="shared" si="2" ref="J10:J73">I10+F10</f>
        <v>1</v>
      </c>
      <c r="K10" s="9">
        <v>1</v>
      </c>
      <c r="L10" s="8"/>
      <c r="M10" s="8"/>
      <c r="N10" s="1"/>
    </row>
    <row r="11" spans="1:14" s="14" customFormat="1" ht="18.75" customHeight="1">
      <c r="A11" s="1">
        <v>4</v>
      </c>
      <c r="B11" s="2" t="s">
        <v>56</v>
      </c>
      <c r="C11" s="9">
        <v>43</v>
      </c>
      <c r="D11" s="9"/>
      <c r="E11" s="9">
        <v>12</v>
      </c>
      <c r="F11" s="9">
        <v>1526</v>
      </c>
      <c r="G11" s="9"/>
      <c r="H11" s="9"/>
      <c r="I11" s="9">
        <v>719</v>
      </c>
      <c r="J11" s="9">
        <f t="shared" si="2"/>
        <v>2245</v>
      </c>
      <c r="K11" s="9">
        <v>1078</v>
      </c>
      <c r="L11" s="8">
        <v>1167</v>
      </c>
      <c r="M11" s="8"/>
      <c r="N11" s="1"/>
    </row>
    <row r="12" spans="1:14" s="14" customFormat="1" ht="18.75" customHeight="1">
      <c r="A12" s="4">
        <v>5</v>
      </c>
      <c r="B12" s="2" t="s">
        <v>6</v>
      </c>
      <c r="C12" s="9">
        <v>3</v>
      </c>
      <c r="D12" s="9"/>
      <c r="E12" s="9"/>
      <c r="F12" s="9">
        <v>58</v>
      </c>
      <c r="G12" s="9"/>
      <c r="H12" s="9"/>
      <c r="I12" s="9">
        <v>13</v>
      </c>
      <c r="J12" s="9">
        <f t="shared" si="2"/>
        <v>71</v>
      </c>
      <c r="K12" s="9">
        <v>26</v>
      </c>
      <c r="L12" s="8">
        <v>45</v>
      </c>
      <c r="M12" s="8"/>
      <c r="N12" s="1"/>
    </row>
    <row r="13" spans="1:14" s="14" customFormat="1" ht="18.75" customHeight="1">
      <c r="A13" s="1">
        <v>6</v>
      </c>
      <c r="B13" s="2" t="s">
        <v>7</v>
      </c>
      <c r="C13" s="9">
        <v>3</v>
      </c>
      <c r="D13" s="9"/>
      <c r="E13" s="9"/>
      <c r="F13" s="9">
        <v>60</v>
      </c>
      <c r="G13" s="9"/>
      <c r="H13" s="9"/>
      <c r="I13" s="9"/>
      <c r="J13" s="9">
        <f t="shared" si="2"/>
        <v>60</v>
      </c>
      <c r="K13" s="9">
        <v>15</v>
      </c>
      <c r="L13" s="8">
        <v>45</v>
      </c>
      <c r="M13" s="8"/>
      <c r="N13" s="1"/>
    </row>
    <row r="14" spans="1:14" s="14" customFormat="1" ht="18.75" customHeight="1">
      <c r="A14" s="4">
        <v>7</v>
      </c>
      <c r="B14" s="2" t="s">
        <v>333</v>
      </c>
      <c r="C14" s="9"/>
      <c r="D14" s="9"/>
      <c r="E14" s="9"/>
      <c r="F14" s="9"/>
      <c r="G14" s="9"/>
      <c r="H14" s="9"/>
      <c r="I14" s="9">
        <v>5</v>
      </c>
      <c r="J14" s="9">
        <f t="shared" si="2"/>
        <v>5</v>
      </c>
      <c r="K14" s="9">
        <v>5</v>
      </c>
      <c r="L14" s="8"/>
      <c r="M14" s="8"/>
      <c r="N14" s="1"/>
    </row>
    <row r="15" spans="1:14" s="14" customFormat="1" ht="18.75" customHeight="1">
      <c r="A15" s="1"/>
      <c r="B15" s="2" t="s">
        <v>361</v>
      </c>
      <c r="C15" s="9"/>
      <c r="D15" s="9"/>
      <c r="E15" s="9"/>
      <c r="F15" s="9"/>
      <c r="G15" s="9"/>
      <c r="H15" s="9"/>
      <c r="I15" s="9"/>
      <c r="J15" s="9">
        <f t="shared" si="2"/>
        <v>0</v>
      </c>
      <c r="K15" s="9"/>
      <c r="L15" s="8"/>
      <c r="M15" s="8"/>
      <c r="N15" s="1"/>
    </row>
    <row r="16" spans="1:14" s="14" customFormat="1" ht="18.75" customHeight="1">
      <c r="A16" s="4">
        <v>9</v>
      </c>
      <c r="B16" s="2" t="s">
        <v>334</v>
      </c>
      <c r="C16" s="9"/>
      <c r="D16" s="9"/>
      <c r="E16" s="9"/>
      <c r="F16" s="9"/>
      <c r="G16" s="9"/>
      <c r="H16" s="9"/>
      <c r="I16" s="9">
        <v>1</v>
      </c>
      <c r="J16" s="9">
        <f t="shared" si="2"/>
        <v>1</v>
      </c>
      <c r="K16" s="9">
        <v>1</v>
      </c>
      <c r="L16" s="8"/>
      <c r="M16" s="8"/>
      <c r="N16" s="1"/>
    </row>
    <row r="17" spans="1:14" s="14" customFormat="1" ht="18.75" customHeight="1">
      <c r="A17" s="1">
        <v>10</v>
      </c>
      <c r="B17" s="2" t="s">
        <v>335</v>
      </c>
      <c r="C17" s="9"/>
      <c r="D17" s="9"/>
      <c r="E17" s="9"/>
      <c r="F17" s="8"/>
      <c r="G17" s="9"/>
      <c r="H17" s="9"/>
      <c r="I17" s="9">
        <v>2</v>
      </c>
      <c r="J17" s="9">
        <f t="shared" si="2"/>
        <v>2</v>
      </c>
      <c r="K17" s="9">
        <v>2</v>
      </c>
      <c r="L17" s="8"/>
      <c r="M17" s="8"/>
      <c r="N17" s="1"/>
    </row>
    <row r="18" spans="1:14" s="14" customFormat="1" ht="18.75" customHeight="1">
      <c r="A18" s="4">
        <v>11</v>
      </c>
      <c r="B18" s="2" t="s">
        <v>336</v>
      </c>
      <c r="C18" s="9"/>
      <c r="D18" s="9"/>
      <c r="E18" s="9"/>
      <c r="F18" s="8"/>
      <c r="G18" s="9"/>
      <c r="H18" s="9"/>
      <c r="I18" s="9">
        <v>3</v>
      </c>
      <c r="J18" s="9">
        <f t="shared" si="2"/>
        <v>3</v>
      </c>
      <c r="K18" s="9">
        <v>3</v>
      </c>
      <c r="L18" s="8"/>
      <c r="M18" s="8"/>
      <c r="N18" s="1"/>
    </row>
    <row r="19" spans="1:14" s="14" customFormat="1" ht="18.75" customHeight="1">
      <c r="A19" s="1">
        <v>12</v>
      </c>
      <c r="B19" s="2" t="s">
        <v>337</v>
      </c>
      <c r="C19" s="10">
        <v>3</v>
      </c>
      <c r="D19" s="10"/>
      <c r="E19" s="10"/>
      <c r="F19" s="7">
        <v>55</v>
      </c>
      <c r="G19" s="10"/>
      <c r="H19" s="10"/>
      <c r="I19" s="10">
        <v>95</v>
      </c>
      <c r="J19" s="9">
        <f t="shared" si="2"/>
        <v>150</v>
      </c>
      <c r="K19" s="10">
        <v>103</v>
      </c>
      <c r="L19" s="7">
        <v>45</v>
      </c>
      <c r="M19" s="7">
        <v>2</v>
      </c>
      <c r="N19" s="1"/>
    </row>
    <row r="20" spans="1:14" s="14" customFormat="1" ht="18.75" customHeight="1">
      <c r="A20" s="4">
        <v>13</v>
      </c>
      <c r="B20" s="2" t="s">
        <v>338</v>
      </c>
      <c r="C20" s="9">
        <v>8</v>
      </c>
      <c r="D20" s="9"/>
      <c r="E20" s="9"/>
      <c r="F20" s="9">
        <v>156</v>
      </c>
      <c r="G20" s="9"/>
      <c r="H20" s="9"/>
      <c r="I20" s="9">
        <v>38</v>
      </c>
      <c r="J20" s="9">
        <f t="shared" si="2"/>
        <v>194</v>
      </c>
      <c r="K20" s="9">
        <v>56</v>
      </c>
      <c r="L20" s="8">
        <v>120</v>
      </c>
      <c r="M20" s="8">
        <v>18</v>
      </c>
      <c r="N20" s="1"/>
    </row>
    <row r="21" spans="1:14" s="14" customFormat="1" ht="18.75" customHeight="1">
      <c r="A21" s="4"/>
      <c r="B21" s="2" t="s">
        <v>362</v>
      </c>
      <c r="C21" s="10"/>
      <c r="D21" s="10"/>
      <c r="E21" s="10"/>
      <c r="F21" s="9"/>
      <c r="G21" s="10"/>
      <c r="H21" s="10"/>
      <c r="I21" s="10"/>
      <c r="J21" s="9">
        <f t="shared" si="2"/>
        <v>0</v>
      </c>
      <c r="K21" s="10"/>
      <c r="L21" s="7"/>
      <c r="M21" s="7"/>
      <c r="N21" s="1"/>
    </row>
    <row r="22" spans="1:14" s="14" customFormat="1" ht="18.75" customHeight="1">
      <c r="A22" s="4"/>
      <c r="B22" s="2" t="s">
        <v>363</v>
      </c>
      <c r="C22" s="10"/>
      <c r="D22" s="10"/>
      <c r="E22" s="10"/>
      <c r="F22" s="9"/>
      <c r="G22" s="10"/>
      <c r="H22" s="10"/>
      <c r="I22" s="10">
        <v>178</v>
      </c>
      <c r="J22" s="9">
        <f t="shared" si="2"/>
        <v>178</v>
      </c>
      <c r="K22" s="10">
        <v>89</v>
      </c>
      <c r="L22" s="7"/>
      <c r="M22" s="7">
        <v>89</v>
      </c>
      <c r="N22" s="1"/>
    </row>
    <row r="23" spans="1:14" s="14" customFormat="1" ht="18.75" customHeight="1">
      <c r="A23" s="4"/>
      <c r="B23" s="2" t="s">
        <v>364</v>
      </c>
      <c r="C23" s="10"/>
      <c r="D23" s="10"/>
      <c r="E23" s="10"/>
      <c r="F23" s="9"/>
      <c r="G23" s="10"/>
      <c r="H23" s="10"/>
      <c r="I23" s="10">
        <v>23</v>
      </c>
      <c r="J23" s="9">
        <f t="shared" si="2"/>
        <v>23</v>
      </c>
      <c r="K23" s="10">
        <v>23</v>
      </c>
      <c r="L23" s="7"/>
      <c r="M23" s="7"/>
      <c r="N23" s="1"/>
    </row>
    <row r="24" spans="1:14" s="14" customFormat="1" ht="18.75" customHeight="1">
      <c r="A24" s="4"/>
      <c r="B24" s="2" t="s">
        <v>365</v>
      </c>
      <c r="C24" s="10"/>
      <c r="D24" s="10"/>
      <c r="E24" s="10"/>
      <c r="F24" s="9"/>
      <c r="G24" s="10"/>
      <c r="H24" s="10"/>
      <c r="I24" s="10">
        <v>29</v>
      </c>
      <c r="J24" s="9">
        <f t="shared" si="2"/>
        <v>29</v>
      </c>
      <c r="K24" s="10">
        <v>17</v>
      </c>
      <c r="L24" s="7">
        <v>12</v>
      </c>
      <c r="M24" s="7"/>
      <c r="N24" s="1"/>
    </row>
    <row r="25" spans="1:14" s="19" customFormat="1" ht="17.25" customHeight="1">
      <c r="A25" s="1">
        <v>20</v>
      </c>
      <c r="B25" s="3" t="s">
        <v>321</v>
      </c>
      <c r="C25" s="9">
        <f>C26+C27+C28</f>
        <v>0</v>
      </c>
      <c r="D25" s="9">
        <f aca="true" t="shared" si="3" ref="D25:M25">D26+D27+D28</f>
        <v>0</v>
      </c>
      <c r="E25" s="9">
        <f t="shared" si="3"/>
        <v>110</v>
      </c>
      <c r="F25" s="9">
        <f t="shared" si="3"/>
        <v>293</v>
      </c>
      <c r="G25" s="9">
        <f t="shared" si="3"/>
        <v>0</v>
      </c>
      <c r="H25" s="9">
        <f t="shared" si="3"/>
        <v>0</v>
      </c>
      <c r="I25" s="9">
        <f t="shared" si="3"/>
        <v>603</v>
      </c>
      <c r="J25" s="9">
        <f t="shared" si="2"/>
        <v>896</v>
      </c>
      <c r="K25" s="9">
        <f t="shared" si="3"/>
        <v>768</v>
      </c>
      <c r="L25" s="9">
        <f t="shared" si="3"/>
        <v>0</v>
      </c>
      <c r="M25" s="9">
        <f t="shared" si="3"/>
        <v>128</v>
      </c>
      <c r="N25" s="1"/>
    </row>
    <row r="26" spans="1:14" s="14" customFormat="1" ht="17.25" customHeight="1">
      <c r="A26" s="4">
        <v>21</v>
      </c>
      <c r="B26" s="2" t="s">
        <v>8</v>
      </c>
      <c r="C26" s="9"/>
      <c r="D26" s="9"/>
      <c r="E26" s="9">
        <v>41</v>
      </c>
      <c r="F26" s="9">
        <v>220</v>
      </c>
      <c r="G26" s="9"/>
      <c r="H26" s="9"/>
      <c r="I26" s="9">
        <v>117</v>
      </c>
      <c r="J26" s="9">
        <f t="shared" si="2"/>
        <v>337</v>
      </c>
      <c r="K26" s="9">
        <v>337</v>
      </c>
      <c r="L26" s="8"/>
      <c r="M26" s="8"/>
      <c r="N26" s="1"/>
    </row>
    <row r="27" spans="1:14" s="14" customFormat="1" ht="17.25" customHeight="1">
      <c r="A27" s="1">
        <v>22</v>
      </c>
      <c r="B27" s="2" t="s">
        <v>458</v>
      </c>
      <c r="C27" s="9"/>
      <c r="D27" s="9"/>
      <c r="E27" s="9">
        <v>68</v>
      </c>
      <c r="F27" s="9">
        <v>70</v>
      </c>
      <c r="G27" s="9"/>
      <c r="H27" s="9"/>
      <c r="I27" s="9">
        <v>460</v>
      </c>
      <c r="J27" s="9">
        <f t="shared" si="2"/>
        <v>530</v>
      </c>
      <c r="K27" s="9">
        <v>409</v>
      </c>
      <c r="L27" s="8"/>
      <c r="M27" s="8">
        <v>121</v>
      </c>
      <c r="N27" s="1"/>
    </row>
    <row r="28" spans="1:14" s="14" customFormat="1" ht="17.25" customHeight="1">
      <c r="A28" s="4">
        <v>23</v>
      </c>
      <c r="B28" s="2" t="s">
        <v>9</v>
      </c>
      <c r="C28" s="9"/>
      <c r="D28" s="9"/>
      <c r="E28" s="9">
        <v>1</v>
      </c>
      <c r="F28" s="9">
        <v>3</v>
      </c>
      <c r="G28" s="9"/>
      <c r="H28" s="9"/>
      <c r="I28" s="9">
        <v>26</v>
      </c>
      <c r="J28" s="9">
        <f t="shared" si="2"/>
        <v>29</v>
      </c>
      <c r="K28" s="9">
        <v>22</v>
      </c>
      <c r="L28" s="8"/>
      <c r="M28" s="8">
        <v>7</v>
      </c>
      <c r="N28" s="1"/>
    </row>
    <row r="29" spans="1:14" s="14" customFormat="1" ht="17.25" customHeight="1">
      <c r="A29" s="1">
        <v>24</v>
      </c>
      <c r="B29" s="6" t="s">
        <v>322</v>
      </c>
      <c r="C29" s="9">
        <f aca="true" t="shared" si="4" ref="C29:M29">C30+C31</f>
        <v>0</v>
      </c>
      <c r="D29" s="9">
        <f t="shared" si="4"/>
        <v>0</v>
      </c>
      <c r="E29" s="9">
        <f t="shared" si="4"/>
        <v>0</v>
      </c>
      <c r="F29" s="9">
        <f t="shared" si="4"/>
        <v>0</v>
      </c>
      <c r="G29" s="9">
        <f>G30+G31</f>
        <v>9528</v>
      </c>
      <c r="H29" s="9">
        <f t="shared" si="4"/>
        <v>3540</v>
      </c>
      <c r="I29" s="9">
        <f t="shared" si="4"/>
        <v>3396</v>
      </c>
      <c r="J29" s="9">
        <f t="shared" si="2"/>
        <v>3396</v>
      </c>
      <c r="K29" s="9">
        <f t="shared" si="4"/>
        <v>1054</v>
      </c>
      <c r="L29" s="9">
        <f t="shared" si="4"/>
        <v>0</v>
      </c>
      <c r="M29" s="9">
        <f t="shared" si="4"/>
        <v>2342</v>
      </c>
      <c r="N29" s="1"/>
    </row>
    <row r="30" spans="1:14" s="19" customFormat="1" ht="17.25" customHeight="1">
      <c r="A30" s="4">
        <v>25</v>
      </c>
      <c r="B30" s="20" t="s">
        <v>10</v>
      </c>
      <c r="C30" s="9"/>
      <c r="D30" s="9"/>
      <c r="E30" s="9"/>
      <c r="F30" s="9"/>
      <c r="G30" s="9">
        <v>9528</v>
      </c>
      <c r="H30" s="9">
        <v>3540</v>
      </c>
      <c r="I30" s="9">
        <v>3390</v>
      </c>
      <c r="J30" s="9">
        <f t="shared" si="2"/>
        <v>3390</v>
      </c>
      <c r="K30" s="9">
        <v>1048</v>
      </c>
      <c r="L30" s="15"/>
      <c r="M30" s="15">
        <v>2342</v>
      </c>
      <c r="N30" s="1"/>
    </row>
    <row r="31" spans="1:14" s="14" customFormat="1" ht="17.25" customHeight="1">
      <c r="A31" s="1">
        <v>26</v>
      </c>
      <c r="B31" s="2" t="s">
        <v>11</v>
      </c>
      <c r="C31" s="9"/>
      <c r="D31" s="9"/>
      <c r="E31" s="9"/>
      <c r="F31" s="9"/>
      <c r="G31" s="9"/>
      <c r="H31" s="9"/>
      <c r="I31" s="9">
        <v>6</v>
      </c>
      <c r="J31" s="9">
        <f t="shared" si="2"/>
        <v>6</v>
      </c>
      <c r="K31" s="9">
        <v>6</v>
      </c>
      <c r="L31" s="15"/>
      <c r="M31" s="15"/>
      <c r="N31" s="1"/>
    </row>
    <row r="32" spans="1:14" s="14" customFormat="1" ht="17.25" customHeight="1">
      <c r="A32" s="1"/>
      <c r="B32" s="6" t="s">
        <v>366</v>
      </c>
      <c r="C32" s="9">
        <f>C33+C34</f>
        <v>0</v>
      </c>
      <c r="D32" s="9">
        <f aca="true" t="shared" si="5" ref="D32:M32">D33+D34</f>
        <v>0</v>
      </c>
      <c r="E32" s="9">
        <f t="shared" si="5"/>
        <v>0</v>
      </c>
      <c r="F32" s="9">
        <f t="shared" si="5"/>
        <v>0</v>
      </c>
      <c r="G32" s="9">
        <f t="shared" si="5"/>
        <v>0</v>
      </c>
      <c r="H32" s="9">
        <f t="shared" si="5"/>
        <v>0</v>
      </c>
      <c r="I32" s="9">
        <f t="shared" si="5"/>
        <v>0</v>
      </c>
      <c r="J32" s="9">
        <f t="shared" si="2"/>
        <v>0</v>
      </c>
      <c r="K32" s="9">
        <f t="shared" si="5"/>
        <v>0</v>
      </c>
      <c r="L32" s="9">
        <f t="shared" si="5"/>
        <v>0</v>
      </c>
      <c r="M32" s="9">
        <f t="shared" si="5"/>
        <v>0</v>
      </c>
      <c r="N32" s="1"/>
    </row>
    <row r="33" spans="1:14" s="14" customFormat="1" ht="17.25" customHeight="1">
      <c r="A33" s="1"/>
      <c r="B33" s="20" t="s">
        <v>367</v>
      </c>
      <c r="C33" s="9"/>
      <c r="D33" s="9"/>
      <c r="E33" s="9"/>
      <c r="F33" s="9"/>
      <c r="G33" s="9"/>
      <c r="H33" s="9"/>
      <c r="I33" s="9"/>
      <c r="J33" s="9">
        <f t="shared" si="2"/>
        <v>0</v>
      </c>
      <c r="K33" s="9"/>
      <c r="L33" s="15"/>
      <c r="M33" s="15"/>
      <c r="N33" s="1"/>
    </row>
    <row r="34" spans="1:14" s="14" customFormat="1" ht="17.25" customHeight="1">
      <c r="A34" s="1"/>
      <c r="B34" s="2" t="s">
        <v>368</v>
      </c>
      <c r="C34" s="9"/>
      <c r="D34" s="9"/>
      <c r="E34" s="9"/>
      <c r="F34" s="9"/>
      <c r="G34" s="9"/>
      <c r="H34" s="9"/>
      <c r="I34" s="9"/>
      <c r="J34" s="9">
        <f t="shared" si="2"/>
        <v>0</v>
      </c>
      <c r="K34" s="9"/>
      <c r="L34" s="15"/>
      <c r="M34" s="15"/>
      <c r="N34" s="1"/>
    </row>
    <row r="35" spans="1:14" s="19" customFormat="1" ht="17.25" customHeight="1">
      <c r="A35" s="4">
        <v>27</v>
      </c>
      <c r="B35" s="3" t="s">
        <v>323</v>
      </c>
      <c r="C35" s="9">
        <f>C36+C37+C38+C39</f>
        <v>6</v>
      </c>
      <c r="D35" s="9">
        <f aca="true" t="shared" si="6" ref="D35:M35">D36+D37+D38+D39</f>
        <v>0</v>
      </c>
      <c r="E35" s="9">
        <f t="shared" si="6"/>
        <v>2</v>
      </c>
      <c r="F35" s="9">
        <f t="shared" si="6"/>
        <v>118</v>
      </c>
      <c r="G35" s="9">
        <f t="shared" si="6"/>
        <v>2005</v>
      </c>
      <c r="H35" s="9">
        <f t="shared" si="6"/>
        <v>580</v>
      </c>
      <c r="I35" s="9">
        <f t="shared" si="6"/>
        <v>1004</v>
      </c>
      <c r="J35" s="9">
        <f t="shared" si="2"/>
        <v>1122</v>
      </c>
      <c r="K35" s="9">
        <f t="shared" si="6"/>
        <v>204</v>
      </c>
      <c r="L35" s="9">
        <f t="shared" si="6"/>
        <v>90</v>
      </c>
      <c r="M35" s="9">
        <f t="shared" si="6"/>
        <v>828</v>
      </c>
      <c r="N35" s="1"/>
    </row>
    <row r="36" spans="1:14" s="14" customFormat="1" ht="17.25" customHeight="1">
      <c r="A36" s="1">
        <v>28</v>
      </c>
      <c r="B36" s="2" t="s">
        <v>12</v>
      </c>
      <c r="C36" s="13">
        <v>6</v>
      </c>
      <c r="D36" s="9"/>
      <c r="E36" s="9">
        <v>2</v>
      </c>
      <c r="F36" s="9">
        <v>118</v>
      </c>
      <c r="G36" s="9"/>
      <c r="H36" s="9"/>
      <c r="I36" s="9">
        <v>11</v>
      </c>
      <c r="J36" s="9">
        <f t="shared" si="2"/>
        <v>129</v>
      </c>
      <c r="K36" s="9">
        <v>39</v>
      </c>
      <c r="L36" s="9">
        <v>90</v>
      </c>
      <c r="M36" s="15"/>
      <c r="N36" s="1"/>
    </row>
    <row r="37" spans="1:14" s="14" customFormat="1" ht="17.25" customHeight="1">
      <c r="A37" s="4">
        <v>29</v>
      </c>
      <c r="B37" s="2" t="s">
        <v>13</v>
      </c>
      <c r="C37" s="9"/>
      <c r="D37" s="9"/>
      <c r="E37" s="9"/>
      <c r="F37" s="9"/>
      <c r="G37" s="9">
        <v>2005</v>
      </c>
      <c r="H37" s="9">
        <v>580</v>
      </c>
      <c r="I37" s="9">
        <v>983</v>
      </c>
      <c r="J37" s="9">
        <f t="shared" si="2"/>
        <v>983</v>
      </c>
      <c r="K37" s="9">
        <v>155</v>
      </c>
      <c r="L37" s="9"/>
      <c r="M37" s="15">
        <v>828</v>
      </c>
      <c r="N37" s="1"/>
    </row>
    <row r="38" spans="1:14" s="14" customFormat="1" ht="17.25" customHeight="1">
      <c r="A38" s="1">
        <v>30</v>
      </c>
      <c r="B38" s="2" t="s">
        <v>14</v>
      </c>
      <c r="C38" s="9"/>
      <c r="D38" s="9"/>
      <c r="E38" s="9"/>
      <c r="F38" s="9"/>
      <c r="G38" s="9"/>
      <c r="H38" s="9"/>
      <c r="I38" s="9">
        <v>10</v>
      </c>
      <c r="J38" s="9">
        <f t="shared" si="2"/>
        <v>10</v>
      </c>
      <c r="K38" s="9">
        <v>10</v>
      </c>
      <c r="L38" s="9"/>
      <c r="M38" s="15"/>
      <c r="N38" s="1"/>
    </row>
    <row r="39" spans="1:14" s="14" customFormat="1" ht="17.25" customHeight="1">
      <c r="A39" s="4">
        <v>31</v>
      </c>
      <c r="B39" s="2" t="s">
        <v>15</v>
      </c>
      <c r="C39" s="9"/>
      <c r="D39" s="9"/>
      <c r="E39" s="9"/>
      <c r="F39" s="9"/>
      <c r="G39" s="9"/>
      <c r="H39" s="9"/>
      <c r="I39" s="9"/>
      <c r="J39" s="9">
        <f t="shared" si="2"/>
        <v>0</v>
      </c>
      <c r="K39" s="9"/>
      <c r="L39" s="9"/>
      <c r="M39" s="15"/>
      <c r="N39" s="1"/>
    </row>
    <row r="40" spans="1:14" s="19" customFormat="1" ht="17.25" customHeight="1">
      <c r="A40" s="1">
        <v>32</v>
      </c>
      <c r="B40" s="3" t="s">
        <v>324</v>
      </c>
      <c r="C40" s="9">
        <f>C41+C42+C43+C44+C45+C46+C47+C48+C49+C50+C51</f>
        <v>5</v>
      </c>
      <c r="D40" s="9">
        <f aca="true" t="shared" si="7" ref="D40:M40">D41+D42+D43+D44+D45+D46+D47+D48+D49+D50+D51</f>
        <v>83</v>
      </c>
      <c r="E40" s="9">
        <f t="shared" si="7"/>
        <v>0</v>
      </c>
      <c r="F40" s="9">
        <f t="shared" si="7"/>
        <v>91</v>
      </c>
      <c r="G40" s="9">
        <f t="shared" si="7"/>
        <v>0</v>
      </c>
      <c r="H40" s="9">
        <f t="shared" si="7"/>
        <v>0</v>
      </c>
      <c r="I40" s="9">
        <f t="shared" si="7"/>
        <v>1827</v>
      </c>
      <c r="J40" s="9">
        <f t="shared" si="2"/>
        <v>1918</v>
      </c>
      <c r="K40" s="9">
        <f t="shared" si="7"/>
        <v>341</v>
      </c>
      <c r="L40" s="9">
        <f t="shared" si="7"/>
        <v>1494</v>
      </c>
      <c r="M40" s="9">
        <f t="shared" si="7"/>
        <v>83</v>
      </c>
      <c r="N40" s="1"/>
    </row>
    <row r="41" spans="1:14" s="14" customFormat="1" ht="17.25" customHeight="1">
      <c r="A41" s="4">
        <v>33</v>
      </c>
      <c r="B41" s="2" t="s">
        <v>16</v>
      </c>
      <c r="C41" s="9">
        <v>2</v>
      </c>
      <c r="D41" s="9"/>
      <c r="E41" s="9"/>
      <c r="F41" s="8">
        <v>38</v>
      </c>
      <c r="G41" s="9"/>
      <c r="H41" s="9"/>
      <c r="I41" s="9">
        <v>12</v>
      </c>
      <c r="J41" s="9">
        <f t="shared" si="2"/>
        <v>50</v>
      </c>
      <c r="K41" s="9">
        <v>13</v>
      </c>
      <c r="L41" s="8">
        <v>30</v>
      </c>
      <c r="M41" s="15">
        <v>7</v>
      </c>
      <c r="N41" s="1"/>
    </row>
    <row r="42" spans="1:14" s="14" customFormat="1" ht="17.25" customHeight="1">
      <c r="A42" s="1">
        <v>34</v>
      </c>
      <c r="B42" s="2" t="s">
        <v>17</v>
      </c>
      <c r="C42" s="10"/>
      <c r="D42" s="10"/>
      <c r="E42" s="10"/>
      <c r="F42" s="7"/>
      <c r="G42" s="10"/>
      <c r="H42" s="10"/>
      <c r="I42" s="10"/>
      <c r="J42" s="9">
        <f t="shared" si="2"/>
        <v>0</v>
      </c>
      <c r="K42" s="10"/>
      <c r="L42" s="7"/>
      <c r="M42" s="1"/>
      <c r="N42" s="1"/>
    </row>
    <row r="43" spans="1:14" s="14" customFormat="1" ht="17.25" customHeight="1">
      <c r="A43" s="4">
        <v>35</v>
      </c>
      <c r="B43" s="2" t="s">
        <v>18</v>
      </c>
      <c r="C43" s="10"/>
      <c r="D43" s="10">
        <v>83</v>
      </c>
      <c r="E43" s="10"/>
      <c r="F43" s="7"/>
      <c r="G43" s="10"/>
      <c r="H43" s="10"/>
      <c r="I43" s="10">
        <v>132</v>
      </c>
      <c r="J43" s="9">
        <f t="shared" si="2"/>
        <v>132</v>
      </c>
      <c r="K43" s="10">
        <v>132</v>
      </c>
      <c r="L43" s="7"/>
      <c r="M43" s="35"/>
      <c r="N43" s="1"/>
    </row>
    <row r="44" spans="1:14" s="14" customFormat="1" ht="17.25" customHeight="1">
      <c r="A44" s="1">
        <v>36</v>
      </c>
      <c r="B44" s="2" t="s">
        <v>19</v>
      </c>
      <c r="C44" s="9"/>
      <c r="D44" s="9"/>
      <c r="E44" s="9"/>
      <c r="F44" s="8"/>
      <c r="G44" s="9"/>
      <c r="H44" s="9"/>
      <c r="I44" s="9"/>
      <c r="J44" s="9">
        <f t="shared" si="2"/>
        <v>0</v>
      </c>
      <c r="K44" s="9"/>
      <c r="L44" s="8"/>
      <c r="M44" s="15"/>
      <c r="N44" s="1"/>
    </row>
    <row r="45" spans="1:14" s="14" customFormat="1" ht="17.25" customHeight="1">
      <c r="A45" s="4">
        <v>37</v>
      </c>
      <c r="B45" s="2" t="s">
        <v>20</v>
      </c>
      <c r="C45" s="9"/>
      <c r="D45" s="9"/>
      <c r="E45" s="9"/>
      <c r="F45" s="8"/>
      <c r="G45" s="9"/>
      <c r="H45" s="9"/>
      <c r="I45" s="9">
        <v>523</v>
      </c>
      <c r="J45" s="9">
        <f t="shared" si="2"/>
        <v>523</v>
      </c>
      <c r="K45" s="9">
        <v>54</v>
      </c>
      <c r="L45" s="8">
        <v>419</v>
      </c>
      <c r="M45" s="15">
        <v>50</v>
      </c>
      <c r="N45" s="1"/>
    </row>
    <row r="46" spans="1:14" s="14" customFormat="1" ht="17.25" customHeight="1">
      <c r="A46" s="1">
        <v>38</v>
      </c>
      <c r="B46" s="2" t="s">
        <v>44</v>
      </c>
      <c r="C46" s="9"/>
      <c r="D46" s="9"/>
      <c r="E46" s="9"/>
      <c r="F46" s="8"/>
      <c r="G46" s="9"/>
      <c r="H46" s="9"/>
      <c r="I46" s="9">
        <v>65</v>
      </c>
      <c r="J46" s="9">
        <f t="shared" si="2"/>
        <v>65</v>
      </c>
      <c r="K46" s="9"/>
      <c r="L46" s="8">
        <v>65</v>
      </c>
      <c r="M46" s="15"/>
      <c r="N46" s="1"/>
    </row>
    <row r="47" spans="1:14" s="14" customFormat="1" ht="17.25" customHeight="1">
      <c r="A47" s="4">
        <v>39</v>
      </c>
      <c r="B47" s="2" t="s">
        <v>45</v>
      </c>
      <c r="C47" s="9">
        <v>3</v>
      </c>
      <c r="D47" s="9"/>
      <c r="E47" s="9"/>
      <c r="F47" s="8">
        <v>53</v>
      </c>
      <c r="G47" s="9"/>
      <c r="H47" s="9"/>
      <c r="I47" s="9">
        <v>127</v>
      </c>
      <c r="J47" s="9">
        <f t="shared" si="2"/>
        <v>180</v>
      </c>
      <c r="K47" s="9">
        <v>87</v>
      </c>
      <c r="L47" s="8">
        <v>67</v>
      </c>
      <c r="M47" s="15">
        <v>26</v>
      </c>
      <c r="N47" s="1"/>
    </row>
    <row r="48" spans="1:14" s="14" customFormat="1" ht="17.25" customHeight="1">
      <c r="A48" s="1">
        <v>40</v>
      </c>
      <c r="B48" s="2" t="s">
        <v>39</v>
      </c>
      <c r="C48" s="9"/>
      <c r="D48" s="9"/>
      <c r="E48" s="9"/>
      <c r="F48" s="8"/>
      <c r="G48" s="9"/>
      <c r="H48" s="9"/>
      <c r="I48" s="9">
        <v>378</v>
      </c>
      <c r="J48" s="9">
        <f t="shared" si="2"/>
        <v>378</v>
      </c>
      <c r="K48" s="9">
        <v>5</v>
      </c>
      <c r="L48" s="8">
        <v>373</v>
      </c>
      <c r="M48" s="15"/>
      <c r="N48" s="1"/>
    </row>
    <row r="49" spans="1:14" s="14" customFormat="1" ht="17.25" customHeight="1">
      <c r="A49" s="4">
        <v>41</v>
      </c>
      <c r="B49" s="2" t="s">
        <v>46</v>
      </c>
      <c r="C49" s="9"/>
      <c r="D49" s="9"/>
      <c r="E49" s="9"/>
      <c r="F49" s="8"/>
      <c r="G49" s="9"/>
      <c r="H49" s="9"/>
      <c r="I49" s="9">
        <v>25</v>
      </c>
      <c r="J49" s="9">
        <f t="shared" si="2"/>
        <v>25</v>
      </c>
      <c r="K49" s="9"/>
      <c r="L49" s="8">
        <v>25</v>
      </c>
      <c r="M49" s="15"/>
      <c r="N49" s="1"/>
    </row>
    <row r="50" spans="1:14" s="14" customFormat="1" ht="17.25" customHeight="1">
      <c r="A50" s="1">
        <v>42</v>
      </c>
      <c r="B50" s="2" t="s">
        <v>369</v>
      </c>
      <c r="C50" s="9"/>
      <c r="D50" s="9"/>
      <c r="E50" s="9"/>
      <c r="F50" s="8"/>
      <c r="G50" s="9"/>
      <c r="H50" s="9"/>
      <c r="I50" s="9">
        <v>451</v>
      </c>
      <c r="J50" s="9">
        <f t="shared" si="2"/>
        <v>451</v>
      </c>
      <c r="K50" s="9">
        <v>50</v>
      </c>
      <c r="L50" s="8">
        <v>401</v>
      </c>
      <c r="M50" s="15"/>
      <c r="N50" s="1"/>
    </row>
    <row r="51" spans="1:14" s="14" customFormat="1" ht="17.25" customHeight="1">
      <c r="A51" s="4">
        <v>43</v>
      </c>
      <c r="B51" s="2" t="s">
        <v>370</v>
      </c>
      <c r="C51" s="9"/>
      <c r="D51" s="9"/>
      <c r="E51" s="9"/>
      <c r="F51" s="9"/>
      <c r="G51" s="9"/>
      <c r="H51" s="9"/>
      <c r="I51" s="9">
        <v>114</v>
      </c>
      <c r="J51" s="9">
        <f t="shared" si="2"/>
        <v>114</v>
      </c>
      <c r="K51" s="9"/>
      <c r="L51" s="9">
        <v>114</v>
      </c>
      <c r="M51" s="9"/>
      <c r="N51" s="1"/>
    </row>
    <row r="52" spans="1:14" s="19" customFormat="1" ht="17.25" customHeight="1">
      <c r="A52" s="1">
        <v>44</v>
      </c>
      <c r="B52" s="3" t="s">
        <v>325</v>
      </c>
      <c r="C52" s="9">
        <f>C53+C54+C55+C56+C57+C58</f>
        <v>8</v>
      </c>
      <c r="D52" s="9">
        <f aca="true" t="shared" si="8" ref="D52:M52">D53+D54+D55+D56+D57+D58</f>
        <v>0</v>
      </c>
      <c r="E52" s="9">
        <f t="shared" si="8"/>
        <v>1</v>
      </c>
      <c r="F52" s="9">
        <f t="shared" si="8"/>
        <v>144</v>
      </c>
      <c r="G52" s="9">
        <f t="shared" si="8"/>
        <v>0</v>
      </c>
      <c r="H52" s="9">
        <f t="shared" si="8"/>
        <v>0</v>
      </c>
      <c r="I52" s="9">
        <f t="shared" si="8"/>
        <v>857</v>
      </c>
      <c r="J52" s="9">
        <f t="shared" si="2"/>
        <v>1001</v>
      </c>
      <c r="K52" s="9">
        <f t="shared" si="8"/>
        <v>735</v>
      </c>
      <c r="L52" s="9">
        <f t="shared" si="8"/>
        <v>157</v>
      </c>
      <c r="M52" s="9">
        <f t="shared" si="8"/>
        <v>109</v>
      </c>
      <c r="N52" s="1"/>
    </row>
    <row r="53" spans="1:14" s="19" customFormat="1" ht="17.25" customHeight="1">
      <c r="A53" s="1"/>
      <c r="B53" s="2" t="s">
        <v>360</v>
      </c>
      <c r="C53" s="10">
        <v>8</v>
      </c>
      <c r="D53" s="10"/>
      <c r="E53" s="10">
        <v>1</v>
      </c>
      <c r="F53" s="10">
        <v>144</v>
      </c>
      <c r="G53" s="10"/>
      <c r="H53" s="10"/>
      <c r="I53" s="10">
        <v>66</v>
      </c>
      <c r="J53" s="9">
        <f t="shared" si="2"/>
        <v>210</v>
      </c>
      <c r="K53" s="10">
        <v>44</v>
      </c>
      <c r="L53" s="10">
        <v>157</v>
      </c>
      <c r="M53" s="7">
        <v>9</v>
      </c>
      <c r="N53" s="1"/>
    </row>
    <row r="54" spans="1:14" s="14" customFormat="1" ht="18" customHeight="1">
      <c r="A54" s="4">
        <v>45</v>
      </c>
      <c r="B54" s="2" t="s">
        <v>339</v>
      </c>
      <c r="C54" s="10"/>
      <c r="D54" s="10"/>
      <c r="E54" s="10"/>
      <c r="F54" s="10"/>
      <c r="G54" s="10"/>
      <c r="H54" s="10"/>
      <c r="I54" s="10">
        <v>149</v>
      </c>
      <c r="J54" s="9">
        <f t="shared" si="2"/>
        <v>149</v>
      </c>
      <c r="K54" s="10">
        <v>49</v>
      </c>
      <c r="L54" s="10"/>
      <c r="M54" s="7">
        <v>100</v>
      </c>
      <c r="N54" s="1"/>
    </row>
    <row r="55" spans="1:14" s="14" customFormat="1" ht="18" customHeight="1">
      <c r="A55" s="1">
        <v>46</v>
      </c>
      <c r="B55" s="2" t="s">
        <v>340</v>
      </c>
      <c r="C55" s="10"/>
      <c r="D55" s="10"/>
      <c r="E55" s="10"/>
      <c r="F55" s="10"/>
      <c r="G55" s="10"/>
      <c r="H55" s="10"/>
      <c r="I55" s="10">
        <v>634</v>
      </c>
      <c r="J55" s="9">
        <f t="shared" si="2"/>
        <v>634</v>
      </c>
      <c r="K55" s="10">
        <v>634</v>
      </c>
      <c r="L55" s="10"/>
      <c r="M55" s="7"/>
      <c r="N55" s="1"/>
    </row>
    <row r="56" spans="1:14" s="14" customFormat="1" ht="18" customHeight="1">
      <c r="A56" s="1"/>
      <c r="B56" s="2" t="s">
        <v>371</v>
      </c>
      <c r="C56" s="10"/>
      <c r="D56" s="10"/>
      <c r="E56" s="10"/>
      <c r="F56" s="10"/>
      <c r="G56" s="10"/>
      <c r="H56" s="10"/>
      <c r="I56" s="10"/>
      <c r="J56" s="9">
        <f t="shared" si="2"/>
        <v>0</v>
      </c>
      <c r="K56" s="10"/>
      <c r="L56" s="10"/>
      <c r="M56" s="7"/>
      <c r="N56" s="1"/>
    </row>
    <row r="57" spans="1:14" s="14" customFormat="1" ht="18" customHeight="1">
      <c r="A57" s="1"/>
      <c r="B57" s="2" t="s">
        <v>372</v>
      </c>
      <c r="C57" s="10"/>
      <c r="D57" s="10"/>
      <c r="E57" s="10"/>
      <c r="F57" s="10"/>
      <c r="G57" s="10"/>
      <c r="H57" s="10"/>
      <c r="I57" s="10">
        <v>8</v>
      </c>
      <c r="J57" s="9">
        <f t="shared" si="2"/>
        <v>8</v>
      </c>
      <c r="K57" s="10">
        <v>8</v>
      </c>
      <c r="L57" s="10"/>
      <c r="M57" s="7"/>
      <c r="N57" s="1"/>
    </row>
    <row r="58" spans="1:14" s="14" customFormat="1" ht="18" customHeight="1">
      <c r="A58" s="1">
        <v>48</v>
      </c>
      <c r="B58" s="2" t="s">
        <v>373</v>
      </c>
      <c r="C58" s="9"/>
      <c r="D58" s="9"/>
      <c r="E58" s="9"/>
      <c r="F58" s="9"/>
      <c r="G58" s="9"/>
      <c r="H58" s="9"/>
      <c r="I58" s="9"/>
      <c r="J58" s="9">
        <f t="shared" si="2"/>
        <v>0</v>
      </c>
      <c r="K58" s="9"/>
      <c r="L58" s="9"/>
      <c r="M58" s="8"/>
      <c r="N58" s="1"/>
    </row>
    <row r="59" spans="1:14" s="19" customFormat="1" ht="18" customHeight="1">
      <c r="A59" s="4">
        <v>49</v>
      </c>
      <c r="B59" s="3" t="s">
        <v>326</v>
      </c>
      <c r="C59" s="9">
        <f>C60+C61+C62</f>
        <v>1</v>
      </c>
      <c r="D59" s="9">
        <f aca="true" t="shared" si="9" ref="D59:L59">D60+D61+D62</f>
        <v>0</v>
      </c>
      <c r="E59" s="9">
        <f t="shared" si="9"/>
        <v>0</v>
      </c>
      <c r="F59" s="9">
        <f t="shared" si="9"/>
        <v>19</v>
      </c>
      <c r="G59" s="9">
        <f t="shared" si="9"/>
        <v>0</v>
      </c>
      <c r="H59" s="9">
        <f t="shared" si="9"/>
        <v>0</v>
      </c>
      <c r="I59" s="9">
        <f t="shared" si="9"/>
        <v>0</v>
      </c>
      <c r="J59" s="9">
        <f t="shared" si="2"/>
        <v>19</v>
      </c>
      <c r="K59" s="9">
        <f t="shared" si="9"/>
        <v>4</v>
      </c>
      <c r="L59" s="9">
        <f t="shared" si="9"/>
        <v>15</v>
      </c>
      <c r="M59" s="9"/>
      <c r="N59" s="1"/>
    </row>
    <row r="60" spans="1:14" s="14" customFormat="1" ht="18" customHeight="1">
      <c r="A60" s="1">
        <v>50</v>
      </c>
      <c r="B60" s="2" t="s">
        <v>21</v>
      </c>
      <c r="C60" s="9">
        <v>1</v>
      </c>
      <c r="D60" s="9"/>
      <c r="E60" s="9"/>
      <c r="F60" s="8">
        <v>19</v>
      </c>
      <c r="G60" s="9"/>
      <c r="H60" s="9"/>
      <c r="I60" s="9"/>
      <c r="J60" s="9">
        <f t="shared" si="2"/>
        <v>19</v>
      </c>
      <c r="K60" s="9">
        <v>4</v>
      </c>
      <c r="L60" s="8">
        <v>15</v>
      </c>
      <c r="M60" s="8"/>
      <c r="N60" s="1"/>
    </row>
    <row r="61" spans="1:14" s="14" customFormat="1" ht="18" customHeight="1">
      <c r="A61" s="4">
        <v>51</v>
      </c>
      <c r="B61" s="2" t="s">
        <v>22</v>
      </c>
      <c r="C61" s="9"/>
      <c r="D61" s="9"/>
      <c r="E61" s="9"/>
      <c r="F61" s="8"/>
      <c r="G61" s="9"/>
      <c r="H61" s="9"/>
      <c r="I61" s="9"/>
      <c r="J61" s="9">
        <f t="shared" si="2"/>
        <v>0</v>
      </c>
      <c r="K61" s="9"/>
      <c r="L61" s="8"/>
      <c r="M61" s="8"/>
      <c r="N61" s="1"/>
    </row>
    <row r="62" spans="1:14" s="14" customFormat="1" ht="18" customHeight="1">
      <c r="A62" s="1">
        <v>52</v>
      </c>
      <c r="B62" s="2" t="s">
        <v>23</v>
      </c>
      <c r="C62" s="9"/>
      <c r="D62" s="9"/>
      <c r="E62" s="9"/>
      <c r="F62" s="8"/>
      <c r="G62" s="9"/>
      <c r="H62" s="9"/>
      <c r="I62" s="9"/>
      <c r="J62" s="9">
        <f t="shared" si="2"/>
        <v>0</v>
      </c>
      <c r="K62" s="9"/>
      <c r="L62" s="8"/>
      <c r="M62" s="8"/>
      <c r="N62" s="1"/>
    </row>
    <row r="63" spans="1:14" s="19" customFormat="1" ht="18" customHeight="1">
      <c r="A63" s="4">
        <v>53</v>
      </c>
      <c r="B63" s="6" t="s">
        <v>327</v>
      </c>
      <c r="C63" s="9">
        <f>C64+C65+C66+C67+C68+C69+C70</f>
        <v>0</v>
      </c>
      <c r="D63" s="9">
        <f aca="true" t="shared" si="10" ref="D63:M63">D64+D65+D66+D67+D68+D69+D70</f>
        <v>0</v>
      </c>
      <c r="E63" s="9">
        <f t="shared" si="10"/>
        <v>26</v>
      </c>
      <c r="F63" s="9">
        <f t="shared" si="10"/>
        <v>130</v>
      </c>
      <c r="G63" s="9">
        <f>G64+G65+G66+G67+G68+G69+G70</f>
        <v>23077</v>
      </c>
      <c r="H63" s="9">
        <f t="shared" si="10"/>
        <v>3490</v>
      </c>
      <c r="I63" s="9">
        <f t="shared" si="10"/>
        <v>28864</v>
      </c>
      <c r="J63" s="9">
        <f t="shared" si="2"/>
        <v>28994</v>
      </c>
      <c r="K63" s="9">
        <f t="shared" si="10"/>
        <v>4247</v>
      </c>
      <c r="L63" s="9">
        <f t="shared" si="10"/>
        <v>100</v>
      </c>
      <c r="M63" s="9">
        <f t="shared" si="10"/>
        <v>24647</v>
      </c>
      <c r="N63" s="1"/>
    </row>
    <row r="64" spans="1:14" s="14" customFormat="1" ht="18" customHeight="1">
      <c r="A64" s="1">
        <v>54</v>
      </c>
      <c r="B64" s="2" t="s">
        <v>24</v>
      </c>
      <c r="C64" s="9"/>
      <c r="D64" s="9"/>
      <c r="E64" s="9">
        <v>26</v>
      </c>
      <c r="F64" s="8">
        <v>130</v>
      </c>
      <c r="G64" s="9"/>
      <c r="H64" s="9"/>
      <c r="I64" s="9">
        <v>141</v>
      </c>
      <c r="J64" s="9">
        <f t="shared" si="2"/>
        <v>271</v>
      </c>
      <c r="K64" s="9">
        <v>176</v>
      </c>
      <c r="L64" s="8"/>
      <c r="M64" s="8">
        <v>95</v>
      </c>
      <c r="N64" s="1"/>
    </row>
    <row r="65" spans="1:14" s="14" customFormat="1" ht="18" customHeight="1">
      <c r="A65" s="4">
        <v>55</v>
      </c>
      <c r="B65" s="2" t="s">
        <v>50</v>
      </c>
      <c r="C65" s="9"/>
      <c r="D65" s="9"/>
      <c r="E65" s="9"/>
      <c r="F65" s="8"/>
      <c r="G65" s="9"/>
      <c r="H65" s="9"/>
      <c r="I65" s="9"/>
      <c r="J65" s="9">
        <f t="shared" si="2"/>
        <v>0</v>
      </c>
      <c r="K65" s="9"/>
      <c r="L65" s="8"/>
      <c r="M65" s="8"/>
      <c r="N65" s="1"/>
    </row>
    <row r="66" spans="1:14" s="14" customFormat="1" ht="18" customHeight="1">
      <c r="A66" s="1">
        <v>56</v>
      </c>
      <c r="B66" s="2" t="s">
        <v>51</v>
      </c>
      <c r="C66" s="10"/>
      <c r="D66" s="10"/>
      <c r="E66" s="10"/>
      <c r="F66" s="7"/>
      <c r="G66" s="10"/>
      <c r="H66" s="10"/>
      <c r="I66" s="10">
        <v>4323</v>
      </c>
      <c r="J66" s="9">
        <f t="shared" si="2"/>
        <v>4323</v>
      </c>
      <c r="K66" s="10">
        <v>683</v>
      </c>
      <c r="L66" s="7"/>
      <c r="M66" s="7">
        <v>3640</v>
      </c>
      <c r="N66" s="1"/>
    </row>
    <row r="67" spans="1:14" s="14" customFormat="1" ht="18" customHeight="1">
      <c r="A67" s="4">
        <v>57</v>
      </c>
      <c r="B67" s="2" t="s">
        <v>49</v>
      </c>
      <c r="C67" s="10"/>
      <c r="D67" s="10"/>
      <c r="E67" s="10"/>
      <c r="F67" s="7"/>
      <c r="G67" s="10"/>
      <c r="H67" s="10"/>
      <c r="I67" s="10">
        <v>1110</v>
      </c>
      <c r="J67" s="9">
        <f t="shared" si="2"/>
        <v>1110</v>
      </c>
      <c r="K67" s="10">
        <v>480</v>
      </c>
      <c r="L67" s="7"/>
      <c r="M67" s="7">
        <v>630</v>
      </c>
      <c r="N67" s="1"/>
    </row>
    <row r="68" spans="1:14" s="14" customFormat="1" ht="18" customHeight="1">
      <c r="A68" s="1">
        <v>58</v>
      </c>
      <c r="B68" s="2" t="s">
        <v>47</v>
      </c>
      <c r="C68" s="10"/>
      <c r="D68" s="10"/>
      <c r="E68" s="10"/>
      <c r="F68" s="7"/>
      <c r="G68" s="10"/>
      <c r="H68" s="10"/>
      <c r="I68" s="10"/>
      <c r="J68" s="9">
        <f t="shared" si="2"/>
        <v>0</v>
      </c>
      <c r="K68" s="10"/>
      <c r="L68" s="7"/>
      <c r="M68" s="7"/>
      <c r="N68" s="1"/>
    </row>
    <row r="69" spans="1:14" s="14" customFormat="1" ht="18" customHeight="1">
      <c r="A69" s="4">
        <v>59</v>
      </c>
      <c r="B69" s="2" t="s">
        <v>48</v>
      </c>
      <c r="C69" s="10"/>
      <c r="D69" s="10"/>
      <c r="E69" s="10"/>
      <c r="F69" s="7"/>
      <c r="G69" s="10">
        <v>23077</v>
      </c>
      <c r="H69" s="10">
        <v>3490</v>
      </c>
      <c r="I69" s="10">
        <v>14160</v>
      </c>
      <c r="J69" s="9">
        <f t="shared" si="2"/>
        <v>14160</v>
      </c>
      <c r="K69" s="10">
        <v>2513</v>
      </c>
      <c r="L69" s="7">
        <v>100</v>
      </c>
      <c r="M69" s="7">
        <v>11547</v>
      </c>
      <c r="N69" s="1"/>
    </row>
    <row r="70" spans="1:14" s="14" customFormat="1" ht="18" customHeight="1">
      <c r="A70" s="1">
        <v>60</v>
      </c>
      <c r="B70" s="2" t="s">
        <v>55</v>
      </c>
      <c r="C70" s="10"/>
      <c r="D70" s="10"/>
      <c r="E70" s="10"/>
      <c r="F70" s="7"/>
      <c r="G70" s="10"/>
      <c r="H70" s="10"/>
      <c r="I70" s="10">
        <v>9130</v>
      </c>
      <c r="J70" s="9">
        <f t="shared" si="2"/>
        <v>9130</v>
      </c>
      <c r="K70" s="10">
        <v>395</v>
      </c>
      <c r="L70" s="7"/>
      <c r="M70" s="7">
        <v>8735</v>
      </c>
      <c r="N70" s="1"/>
    </row>
    <row r="71" spans="1:14" s="19" customFormat="1" ht="17.25" customHeight="1">
      <c r="A71" s="4">
        <v>61</v>
      </c>
      <c r="B71" s="6" t="s">
        <v>328</v>
      </c>
      <c r="C71" s="9">
        <f>C72+C73+C74+C75+C76</f>
        <v>17</v>
      </c>
      <c r="D71" s="9">
        <f aca="true" t="shared" si="11" ref="D71:M71">D72+D73+D74+D75+D76</f>
        <v>0</v>
      </c>
      <c r="E71" s="9">
        <f t="shared" si="11"/>
        <v>16</v>
      </c>
      <c r="F71" s="9">
        <f t="shared" si="11"/>
        <v>384</v>
      </c>
      <c r="G71" s="9">
        <f t="shared" si="11"/>
        <v>2502</v>
      </c>
      <c r="H71" s="9">
        <f t="shared" si="11"/>
        <v>130</v>
      </c>
      <c r="I71" s="9">
        <f t="shared" si="11"/>
        <v>2695</v>
      </c>
      <c r="J71" s="9">
        <f t="shared" si="2"/>
        <v>3079</v>
      </c>
      <c r="K71" s="9">
        <f t="shared" si="11"/>
        <v>577</v>
      </c>
      <c r="L71" s="9">
        <f t="shared" si="11"/>
        <v>689</v>
      </c>
      <c r="M71" s="9">
        <f t="shared" si="11"/>
        <v>1813</v>
      </c>
      <c r="N71" s="1"/>
    </row>
    <row r="72" spans="1:14" s="14" customFormat="1" ht="17.25" customHeight="1">
      <c r="A72" s="1">
        <v>62</v>
      </c>
      <c r="B72" s="2" t="s">
        <v>25</v>
      </c>
      <c r="C72" s="9">
        <v>12</v>
      </c>
      <c r="D72" s="9"/>
      <c r="E72" s="9">
        <v>7</v>
      </c>
      <c r="F72" s="8">
        <v>272</v>
      </c>
      <c r="G72" s="9"/>
      <c r="H72" s="9"/>
      <c r="I72" s="9">
        <v>545</v>
      </c>
      <c r="J72" s="9">
        <f t="shared" si="2"/>
        <v>817</v>
      </c>
      <c r="K72" s="9">
        <v>161</v>
      </c>
      <c r="L72" s="8">
        <v>197</v>
      </c>
      <c r="M72" s="8">
        <v>459</v>
      </c>
      <c r="N72" s="1"/>
    </row>
    <row r="73" spans="1:14" s="14" customFormat="1" ht="17.25" customHeight="1">
      <c r="A73" s="4">
        <v>63</v>
      </c>
      <c r="B73" s="2" t="s">
        <v>26</v>
      </c>
      <c r="C73" s="9">
        <v>3</v>
      </c>
      <c r="D73" s="9"/>
      <c r="E73" s="9"/>
      <c r="F73" s="8">
        <v>58</v>
      </c>
      <c r="G73" s="9"/>
      <c r="H73" s="9"/>
      <c r="I73" s="9">
        <v>67</v>
      </c>
      <c r="J73" s="9">
        <f t="shared" si="2"/>
        <v>125</v>
      </c>
      <c r="K73" s="9">
        <v>40</v>
      </c>
      <c r="L73" s="8">
        <v>45</v>
      </c>
      <c r="M73" s="8">
        <v>40</v>
      </c>
      <c r="N73" s="1"/>
    </row>
    <row r="74" spans="1:14" s="14" customFormat="1" ht="17.25" customHeight="1">
      <c r="A74" s="1">
        <v>64</v>
      </c>
      <c r="B74" s="2" t="s">
        <v>27</v>
      </c>
      <c r="C74" s="9">
        <v>2</v>
      </c>
      <c r="D74" s="9"/>
      <c r="E74" s="9">
        <v>9</v>
      </c>
      <c r="F74" s="8">
        <v>54</v>
      </c>
      <c r="G74" s="9">
        <v>2502</v>
      </c>
      <c r="H74" s="9">
        <v>130</v>
      </c>
      <c r="I74" s="9">
        <v>1653</v>
      </c>
      <c r="J74" s="9">
        <f aca="true" t="shared" si="12" ref="J74:K91">I74+F74</f>
        <v>1707</v>
      </c>
      <c r="K74" s="9">
        <v>363</v>
      </c>
      <c r="L74" s="8">
        <v>30</v>
      </c>
      <c r="M74" s="8">
        <v>1314</v>
      </c>
      <c r="N74" s="1"/>
    </row>
    <row r="75" spans="1:14" s="14" customFormat="1" ht="17.25" customHeight="1">
      <c r="A75" s="4">
        <v>65</v>
      </c>
      <c r="B75" s="2" t="s">
        <v>36</v>
      </c>
      <c r="C75" s="9"/>
      <c r="D75" s="9"/>
      <c r="E75" s="9"/>
      <c r="F75" s="8"/>
      <c r="G75" s="9"/>
      <c r="H75" s="9"/>
      <c r="I75" s="9"/>
      <c r="J75" s="9">
        <f t="shared" si="12"/>
        <v>0</v>
      </c>
      <c r="K75" s="9"/>
      <c r="L75" s="8"/>
      <c r="M75" s="8"/>
      <c r="N75" s="1"/>
    </row>
    <row r="76" spans="1:14" s="14" customFormat="1" ht="17.25" customHeight="1">
      <c r="A76" s="1">
        <v>66</v>
      </c>
      <c r="B76" s="2" t="s">
        <v>37</v>
      </c>
      <c r="C76" s="9"/>
      <c r="D76" s="9"/>
      <c r="E76" s="9"/>
      <c r="F76" s="8"/>
      <c r="G76" s="9"/>
      <c r="H76" s="9"/>
      <c r="I76" s="9">
        <v>430</v>
      </c>
      <c r="J76" s="9">
        <f t="shared" si="12"/>
        <v>430</v>
      </c>
      <c r="K76" s="9">
        <v>13</v>
      </c>
      <c r="L76" s="8">
        <v>417</v>
      </c>
      <c r="M76" s="8"/>
      <c r="N76" s="1"/>
    </row>
    <row r="77" spans="1:14" s="19" customFormat="1" ht="17.25" customHeight="1">
      <c r="A77" s="4">
        <v>67</v>
      </c>
      <c r="B77" s="3" t="s">
        <v>329</v>
      </c>
      <c r="C77" s="9">
        <f>C78+C79</f>
        <v>8</v>
      </c>
      <c r="D77" s="9">
        <f aca="true" t="shared" si="13" ref="D77:L77">D78+D79</f>
        <v>0</v>
      </c>
      <c r="E77" s="9">
        <f t="shared" si="13"/>
        <v>1</v>
      </c>
      <c r="F77" s="9">
        <f t="shared" si="13"/>
        <v>151</v>
      </c>
      <c r="G77" s="9">
        <f t="shared" si="13"/>
        <v>0</v>
      </c>
      <c r="H77" s="9">
        <f t="shared" si="13"/>
        <v>0</v>
      </c>
      <c r="I77" s="9">
        <f t="shared" si="13"/>
        <v>69</v>
      </c>
      <c r="J77" s="9">
        <f t="shared" si="12"/>
        <v>220</v>
      </c>
      <c r="K77" s="9">
        <f t="shared" si="13"/>
        <v>100</v>
      </c>
      <c r="L77" s="9">
        <f t="shared" si="13"/>
        <v>120</v>
      </c>
      <c r="M77" s="9"/>
      <c r="N77" s="1"/>
    </row>
    <row r="78" spans="1:14" s="14" customFormat="1" ht="17.25" customHeight="1">
      <c r="A78" s="1">
        <v>68</v>
      </c>
      <c r="B78" s="2" t="s">
        <v>28</v>
      </c>
      <c r="C78" s="9">
        <v>5</v>
      </c>
      <c r="D78" s="9"/>
      <c r="E78" s="9">
        <v>1</v>
      </c>
      <c r="F78" s="9">
        <v>96</v>
      </c>
      <c r="G78" s="9"/>
      <c r="H78" s="9"/>
      <c r="I78" s="9">
        <v>13</v>
      </c>
      <c r="J78" s="9">
        <f t="shared" si="12"/>
        <v>109</v>
      </c>
      <c r="K78" s="9">
        <v>34</v>
      </c>
      <c r="L78" s="9">
        <v>75</v>
      </c>
      <c r="M78" s="8"/>
      <c r="N78" s="1"/>
    </row>
    <row r="79" spans="1:14" s="14" customFormat="1" ht="17.25" customHeight="1">
      <c r="A79" s="4">
        <v>69</v>
      </c>
      <c r="B79" s="2" t="s">
        <v>29</v>
      </c>
      <c r="C79" s="9">
        <v>3</v>
      </c>
      <c r="D79" s="9"/>
      <c r="E79" s="9"/>
      <c r="F79" s="9">
        <v>55</v>
      </c>
      <c r="G79" s="9"/>
      <c r="H79" s="9"/>
      <c r="I79" s="9">
        <v>56</v>
      </c>
      <c r="J79" s="9">
        <f t="shared" si="12"/>
        <v>111</v>
      </c>
      <c r="K79" s="9">
        <v>66</v>
      </c>
      <c r="L79" s="9">
        <v>45</v>
      </c>
      <c r="M79" s="8"/>
      <c r="N79" s="1"/>
    </row>
    <row r="80" spans="1:14" s="14" customFormat="1" ht="17.25" customHeight="1">
      <c r="A80" s="1">
        <v>70</v>
      </c>
      <c r="B80" s="6" t="s">
        <v>330</v>
      </c>
      <c r="C80" s="9">
        <f>C81+C82+C83</f>
        <v>0</v>
      </c>
      <c r="D80" s="9">
        <f aca="true" t="shared" si="14" ref="D80:L80">D81+D82+D83</f>
        <v>0</v>
      </c>
      <c r="E80" s="9">
        <f t="shared" si="14"/>
        <v>0</v>
      </c>
      <c r="F80" s="9">
        <f t="shared" si="14"/>
        <v>0</v>
      </c>
      <c r="G80" s="9">
        <f t="shared" si="14"/>
        <v>0</v>
      </c>
      <c r="H80" s="9">
        <f t="shared" si="14"/>
        <v>0</v>
      </c>
      <c r="I80" s="9">
        <f t="shared" si="14"/>
        <v>0</v>
      </c>
      <c r="J80" s="9">
        <f t="shared" si="12"/>
        <v>0</v>
      </c>
      <c r="K80" s="9">
        <f t="shared" si="14"/>
        <v>0</v>
      </c>
      <c r="L80" s="9">
        <f t="shared" si="14"/>
        <v>0</v>
      </c>
      <c r="M80" s="9"/>
      <c r="N80" s="1"/>
    </row>
    <row r="81" spans="1:14" s="14" customFormat="1" ht="17.25" customHeight="1">
      <c r="A81" s="4">
        <v>71</v>
      </c>
      <c r="B81" s="2" t="s">
        <v>52</v>
      </c>
      <c r="C81" s="9"/>
      <c r="D81" s="9"/>
      <c r="E81" s="9"/>
      <c r="F81" s="9"/>
      <c r="G81" s="9"/>
      <c r="H81" s="9"/>
      <c r="I81" s="9"/>
      <c r="J81" s="9">
        <f t="shared" si="12"/>
        <v>0</v>
      </c>
      <c r="K81" s="9"/>
      <c r="L81" s="8"/>
      <c r="M81" s="8"/>
      <c r="N81" s="1"/>
    </row>
    <row r="82" spans="1:14" s="14" customFormat="1" ht="17.25" customHeight="1">
      <c r="A82" s="1">
        <v>72</v>
      </c>
      <c r="B82" s="2" t="s">
        <v>53</v>
      </c>
      <c r="C82" s="9"/>
      <c r="D82" s="9"/>
      <c r="E82" s="9"/>
      <c r="F82" s="9"/>
      <c r="G82" s="9"/>
      <c r="H82" s="9"/>
      <c r="I82" s="9"/>
      <c r="J82" s="9">
        <f t="shared" si="12"/>
        <v>0</v>
      </c>
      <c r="K82" s="9"/>
      <c r="L82" s="8"/>
      <c r="M82" s="8"/>
      <c r="N82" s="1"/>
    </row>
    <row r="83" spans="1:14" s="14" customFormat="1" ht="17.25" customHeight="1">
      <c r="A83" s="4">
        <v>73</v>
      </c>
      <c r="B83" s="2" t="s">
        <v>54</v>
      </c>
      <c r="C83" s="9"/>
      <c r="D83" s="9"/>
      <c r="E83" s="9"/>
      <c r="F83" s="9"/>
      <c r="G83" s="9"/>
      <c r="H83" s="9"/>
      <c r="I83" s="9"/>
      <c r="J83" s="9">
        <f t="shared" si="12"/>
        <v>0</v>
      </c>
      <c r="K83" s="9"/>
      <c r="L83" s="8"/>
      <c r="M83" s="8"/>
      <c r="N83" s="1"/>
    </row>
    <row r="84" spans="1:14" s="14" customFormat="1" ht="17.25" customHeight="1">
      <c r="A84" s="1">
        <v>74</v>
      </c>
      <c r="B84" s="6" t="s">
        <v>331</v>
      </c>
      <c r="C84" s="9">
        <f>C85+C86</f>
        <v>0</v>
      </c>
      <c r="D84" s="9">
        <f>D85+D86</f>
        <v>0</v>
      </c>
      <c r="E84" s="9">
        <f>E85+E86</f>
        <v>0</v>
      </c>
      <c r="F84" s="9">
        <f>F85+F86</f>
        <v>0</v>
      </c>
      <c r="G84" s="9">
        <f aca="true" t="shared" si="15" ref="G84:L84">G85+G86</f>
        <v>0</v>
      </c>
      <c r="H84" s="9">
        <f t="shared" si="15"/>
        <v>0</v>
      </c>
      <c r="I84" s="9">
        <f t="shared" si="15"/>
        <v>0</v>
      </c>
      <c r="J84" s="9">
        <f t="shared" si="12"/>
        <v>0</v>
      </c>
      <c r="K84" s="9">
        <f t="shared" si="15"/>
        <v>0</v>
      </c>
      <c r="L84" s="9">
        <f t="shared" si="15"/>
        <v>0</v>
      </c>
      <c r="M84" s="9"/>
      <c r="N84" s="1"/>
    </row>
    <row r="85" spans="1:14" s="14" customFormat="1" ht="17.25" customHeight="1">
      <c r="A85" s="4">
        <v>75</v>
      </c>
      <c r="B85" s="9" t="s">
        <v>58</v>
      </c>
      <c r="C85" s="9"/>
      <c r="D85" s="9"/>
      <c r="E85" s="9"/>
      <c r="F85" s="9"/>
      <c r="G85" s="9"/>
      <c r="H85" s="9"/>
      <c r="I85" s="9"/>
      <c r="J85" s="9">
        <f t="shared" si="12"/>
        <v>0</v>
      </c>
      <c r="K85" s="9"/>
      <c r="L85" s="9"/>
      <c r="M85" s="8"/>
      <c r="N85" s="1"/>
    </row>
    <row r="86" spans="1:14" s="14" customFormat="1" ht="17.25" customHeight="1">
      <c r="A86" s="1">
        <v>76</v>
      </c>
      <c r="B86" s="2" t="s">
        <v>59</v>
      </c>
      <c r="C86" s="9"/>
      <c r="D86" s="9"/>
      <c r="E86" s="9"/>
      <c r="F86" s="9"/>
      <c r="G86" s="9"/>
      <c r="H86" s="9"/>
      <c r="I86" s="9"/>
      <c r="J86" s="9">
        <f t="shared" si="12"/>
        <v>0</v>
      </c>
      <c r="K86" s="9"/>
      <c r="L86" s="9"/>
      <c r="M86" s="8"/>
      <c r="N86" s="1"/>
    </row>
    <row r="87" spans="1:14" s="14" customFormat="1" ht="17.25" customHeight="1">
      <c r="A87" s="4">
        <v>77</v>
      </c>
      <c r="B87" s="6" t="s">
        <v>43</v>
      </c>
      <c r="C87" s="9">
        <f aca="true" t="shared" si="16" ref="C87:L87">C88+C89</f>
        <v>0</v>
      </c>
      <c r="D87" s="9">
        <f t="shared" si="16"/>
        <v>0</v>
      </c>
      <c r="E87" s="9">
        <f t="shared" si="16"/>
        <v>0</v>
      </c>
      <c r="F87" s="9">
        <f t="shared" si="16"/>
        <v>0</v>
      </c>
      <c r="G87" s="9">
        <f t="shared" si="16"/>
        <v>0</v>
      </c>
      <c r="H87" s="9">
        <f t="shared" si="16"/>
        <v>0</v>
      </c>
      <c r="I87" s="9">
        <f t="shared" si="16"/>
        <v>0</v>
      </c>
      <c r="J87" s="9">
        <f t="shared" si="12"/>
        <v>0</v>
      </c>
      <c r="K87" s="9">
        <f t="shared" si="16"/>
        <v>0</v>
      </c>
      <c r="L87" s="9">
        <f t="shared" si="16"/>
        <v>0</v>
      </c>
      <c r="M87" s="9"/>
      <c r="N87" s="1"/>
    </row>
    <row r="88" spans="1:14" s="14" customFormat="1" ht="17.25" customHeight="1">
      <c r="A88" s="1">
        <v>78</v>
      </c>
      <c r="B88" s="9" t="s">
        <v>61</v>
      </c>
      <c r="C88" s="9"/>
      <c r="D88" s="9"/>
      <c r="E88" s="9"/>
      <c r="F88" s="9"/>
      <c r="G88" s="9"/>
      <c r="H88" s="9"/>
      <c r="I88" s="9"/>
      <c r="J88" s="9">
        <f t="shared" si="12"/>
        <v>0</v>
      </c>
      <c r="K88" s="9"/>
      <c r="L88" s="9"/>
      <c r="M88" s="8"/>
      <c r="N88" s="1"/>
    </row>
    <row r="89" spans="1:14" s="14" customFormat="1" ht="17.25" customHeight="1">
      <c r="A89" s="4">
        <v>79</v>
      </c>
      <c r="B89" s="2" t="s">
        <v>60</v>
      </c>
      <c r="C89" s="9"/>
      <c r="D89" s="9"/>
      <c r="E89" s="9"/>
      <c r="F89" s="9"/>
      <c r="G89" s="9"/>
      <c r="H89" s="9"/>
      <c r="I89" s="9"/>
      <c r="J89" s="9">
        <f t="shared" si="12"/>
        <v>0</v>
      </c>
      <c r="K89" s="9"/>
      <c r="L89" s="9"/>
      <c r="M89" s="8"/>
      <c r="N89" s="1"/>
    </row>
    <row r="90" spans="1:14" s="14" customFormat="1" ht="17.25" customHeight="1">
      <c r="A90" s="4"/>
      <c r="B90" s="140" t="s">
        <v>432</v>
      </c>
      <c r="C90" s="9"/>
      <c r="D90" s="9"/>
      <c r="E90" s="9"/>
      <c r="F90" s="9"/>
      <c r="G90" s="9"/>
      <c r="H90" s="9"/>
      <c r="I90" s="9">
        <v>300</v>
      </c>
      <c r="J90" s="9">
        <f t="shared" si="12"/>
        <v>300</v>
      </c>
      <c r="K90" s="9">
        <f t="shared" si="12"/>
        <v>300</v>
      </c>
      <c r="L90" s="8"/>
      <c r="M90" s="8"/>
      <c r="N90" s="1"/>
    </row>
    <row r="91" spans="1:14" s="14" customFormat="1" ht="17.25" customHeight="1">
      <c r="A91" s="1">
        <v>80</v>
      </c>
      <c r="B91" s="3" t="s">
        <v>261</v>
      </c>
      <c r="C91" s="9"/>
      <c r="D91" s="9"/>
      <c r="E91" s="9"/>
      <c r="F91" s="9"/>
      <c r="G91" s="9"/>
      <c r="H91" s="9"/>
      <c r="I91" s="9">
        <v>1000</v>
      </c>
      <c r="J91" s="9">
        <f t="shared" si="12"/>
        <v>1000</v>
      </c>
      <c r="K91" s="9">
        <f t="shared" si="12"/>
        <v>1000</v>
      </c>
      <c r="L91" s="8"/>
      <c r="M91" s="8"/>
      <c r="N91" s="1"/>
    </row>
    <row r="93" s="14" customFormat="1" ht="12"/>
    <row r="94" s="14" customFormat="1" ht="12"/>
    <row r="95" s="14" customFormat="1" ht="12"/>
    <row r="96" s="14" customFormat="1" ht="12"/>
    <row r="97" s="14" customFormat="1" ht="12"/>
    <row r="98" s="14" customFormat="1" ht="12"/>
    <row r="99" s="14" customFormat="1" ht="12"/>
    <row r="100" s="14" customFormat="1" ht="12"/>
    <row r="101" s="14" customFormat="1" ht="12"/>
    <row r="102" s="14" customFormat="1" ht="12"/>
    <row r="103" s="14" customFormat="1" ht="12"/>
    <row r="104" s="14" customFormat="1" ht="12"/>
    <row r="105" s="14" customFormat="1" ht="12"/>
    <row r="106" s="14" customFormat="1" ht="12"/>
  </sheetData>
  <sheetProtection/>
  <mergeCells count="18">
    <mergeCell ref="A2:N2"/>
    <mergeCell ref="K4:M4"/>
    <mergeCell ref="C4:E4"/>
    <mergeCell ref="H4:I4"/>
    <mergeCell ref="J4:J6"/>
    <mergeCell ref="A3:B3"/>
    <mergeCell ref="H5:H6"/>
    <mergeCell ref="I5:I6"/>
    <mergeCell ref="A7:B7"/>
    <mergeCell ref="A4:B6"/>
    <mergeCell ref="N4:N6"/>
    <mergeCell ref="E5:E6"/>
    <mergeCell ref="G4:G6"/>
    <mergeCell ref="F4:F6"/>
    <mergeCell ref="C5:D5"/>
    <mergeCell ref="K5:K6"/>
    <mergeCell ref="L5:L6"/>
    <mergeCell ref="M5:M6"/>
  </mergeCells>
  <printOptions/>
  <pageMargins left="0.5511811023622047" right="0.1968503937007874" top="0.7480314960629921" bottom="0.5905511811023623" header="0.5118110236220472" footer="0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52"/>
  <sheetViews>
    <sheetView showZeros="0" zoomScalePageLayoutView="0" workbookViewId="0" topLeftCell="A1">
      <pane ySplit="7" topLeftCell="A38" activePane="bottomLeft" state="frozen"/>
      <selection pane="topLeft" activeCell="O23" sqref="O23"/>
      <selection pane="bottomLeft" activeCell="A59" sqref="A59"/>
    </sheetView>
  </sheetViews>
  <sheetFormatPr defaultColWidth="9.00390625" defaultRowHeight="14.25"/>
  <cols>
    <col min="1" max="1" width="26.625" style="44" customWidth="1"/>
    <col min="2" max="8" width="5.875" style="44" customWidth="1"/>
    <col min="9" max="15" width="5.875" style="63" customWidth="1"/>
    <col min="16" max="18" width="7.625" style="0" customWidth="1"/>
    <col min="19" max="19" width="9.625" style="0" customWidth="1"/>
    <col min="20" max="16384" width="9.00390625" style="44" customWidth="1"/>
  </cols>
  <sheetData>
    <row r="1" spans="1:252" ht="25.5" customHeight="1">
      <c r="A1" s="137" t="s">
        <v>430</v>
      </c>
      <c r="B1" s="138"/>
      <c r="C1" s="9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</row>
    <row r="2" spans="1:19" ht="29.25" customHeight="1">
      <c r="A2" s="246" t="s">
        <v>420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108"/>
      <c r="Q2" s="108"/>
      <c r="R2" s="108"/>
      <c r="S2" s="108"/>
    </row>
    <row r="3" spans="1:19" ht="18" customHeight="1">
      <c r="A3" s="248" t="s">
        <v>449</v>
      </c>
      <c r="B3" s="248"/>
      <c r="C3" s="248"/>
      <c r="D3" s="248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1"/>
      <c r="Q3" s="12"/>
      <c r="R3" s="12"/>
      <c r="S3" s="107"/>
    </row>
    <row r="4" spans="1:19" s="18" customFormat="1" ht="17.25" customHeight="1">
      <c r="A4" s="245" t="s">
        <v>1</v>
      </c>
      <c r="B4" s="245" t="s">
        <v>154</v>
      </c>
      <c r="C4" s="245"/>
      <c r="D4" s="245"/>
      <c r="E4" s="245"/>
      <c r="F4" s="245" t="s">
        <v>159</v>
      </c>
      <c r="G4" s="245" t="s">
        <v>160</v>
      </c>
      <c r="H4" s="245"/>
      <c r="I4" s="245"/>
      <c r="J4" s="245"/>
      <c r="K4" s="245"/>
      <c r="L4" s="245"/>
      <c r="M4" s="245"/>
      <c r="N4" s="245"/>
      <c r="O4" s="245"/>
      <c r="P4" s="239" t="s">
        <v>3</v>
      </c>
      <c r="Q4" s="240"/>
      <c r="R4" s="240"/>
      <c r="S4" s="229" t="s">
        <v>42</v>
      </c>
    </row>
    <row r="5" spans="1:19" s="18" customFormat="1" ht="19.5" customHeight="1">
      <c r="A5" s="245"/>
      <c r="B5" s="245" t="s">
        <v>155</v>
      </c>
      <c r="C5" s="245" t="s">
        <v>156</v>
      </c>
      <c r="D5" s="245" t="s">
        <v>157</v>
      </c>
      <c r="E5" s="245" t="s">
        <v>158</v>
      </c>
      <c r="F5" s="245"/>
      <c r="G5" s="245" t="s">
        <v>153</v>
      </c>
      <c r="H5" s="245" t="s">
        <v>244</v>
      </c>
      <c r="I5" s="245" t="s">
        <v>147</v>
      </c>
      <c r="J5" s="245"/>
      <c r="K5" s="245"/>
      <c r="L5" s="245"/>
      <c r="M5" s="245"/>
      <c r="N5" s="245"/>
      <c r="O5" s="245"/>
      <c r="P5" s="236" t="s">
        <v>30</v>
      </c>
      <c r="Q5" s="237" t="s">
        <v>418</v>
      </c>
      <c r="R5" s="237" t="s">
        <v>419</v>
      </c>
      <c r="S5" s="230"/>
    </row>
    <row r="6" spans="1:19" s="18" customFormat="1" ht="37.5" customHeight="1">
      <c r="A6" s="245"/>
      <c r="B6" s="245"/>
      <c r="C6" s="245"/>
      <c r="D6" s="245"/>
      <c r="E6" s="245"/>
      <c r="F6" s="245"/>
      <c r="G6" s="245"/>
      <c r="H6" s="245"/>
      <c r="I6" s="16" t="s">
        <v>148</v>
      </c>
      <c r="J6" s="16" t="s">
        <v>149</v>
      </c>
      <c r="K6" s="16" t="s">
        <v>150</v>
      </c>
      <c r="L6" s="16" t="s">
        <v>151</v>
      </c>
      <c r="M6" s="16" t="s">
        <v>342</v>
      </c>
      <c r="N6" s="16" t="s">
        <v>343</v>
      </c>
      <c r="O6" s="16" t="s">
        <v>245</v>
      </c>
      <c r="P6" s="231"/>
      <c r="Q6" s="238"/>
      <c r="R6" s="238"/>
      <c r="S6" s="231"/>
    </row>
    <row r="7" spans="1:19" s="47" customFormat="1" ht="15.75" customHeight="1">
      <c r="A7" s="46" t="s">
        <v>303</v>
      </c>
      <c r="B7" s="52">
        <f>B8+B10+B11+B12+B15+B16+B17</f>
        <v>60</v>
      </c>
      <c r="C7" s="52">
        <f aca="true" t="shared" si="0" ref="C7:R7">C8+C10+C11+C12+C15+C16+C17</f>
        <v>3</v>
      </c>
      <c r="D7" s="52">
        <f t="shared" si="0"/>
        <v>0</v>
      </c>
      <c r="E7" s="52">
        <f t="shared" si="0"/>
        <v>0</v>
      </c>
      <c r="F7" s="52">
        <f t="shared" si="0"/>
        <v>1915</v>
      </c>
      <c r="G7" s="52">
        <f>G8+G10+G11+G12+G15+G16+G17</f>
        <v>1888</v>
      </c>
      <c r="H7" s="52">
        <f>H8+H10+H11+H12+H15+H16+H17</f>
        <v>0</v>
      </c>
      <c r="I7" s="52">
        <f t="shared" si="0"/>
        <v>27</v>
      </c>
      <c r="J7" s="52">
        <f t="shared" si="0"/>
        <v>5</v>
      </c>
      <c r="K7" s="52">
        <f t="shared" si="0"/>
        <v>13</v>
      </c>
      <c r="L7" s="52">
        <f t="shared" si="0"/>
        <v>0</v>
      </c>
      <c r="M7" s="52">
        <f t="shared" si="0"/>
        <v>5</v>
      </c>
      <c r="N7" s="52">
        <f t="shared" si="0"/>
        <v>4</v>
      </c>
      <c r="O7" s="52">
        <f t="shared" si="0"/>
        <v>0</v>
      </c>
      <c r="P7" s="52">
        <f t="shared" si="0"/>
        <v>448</v>
      </c>
      <c r="Q7" s="52">
        <f t="shared" si="0"/>
        <v>1467</v>
      </c>
      <c r="R7" s="52">
        <f t="shared" si="0"/>
        <v>0</v>
      </c>
      <c r="S7" s="136"/>
    </row>
    <row r="8" spans="1:19" s="18" customFormat="1" ht="15.75" customHeight="1">
      <c r="A8" s="48" t="s">
        <v>99</v>
      </c>
      <c r="B8" s="53">
        <v>3</v>
      </c>
      <c r="C8" s="53"/>
      <c r="D8" s="53"/>
      <c r="E8" s="54"/>
      <c r="F8" s="49">
        <v>60</v>
      </c>
      <c r="G8" s="49">
        <v>60</v>
      </c>
      <c r="H8" s="49"/>
      <c r="I8" s="16"/>
      <c r="J8" s="16"/>
      <c r="K8" s="16"/>
      <c r="L8" s="16"/>
      <c r="M8" s="16"/>
      <c r="N8" s="16"/>
      <c r="O8" s="16"/>
      <c r="P8" s="1">
        <v>15</v>
      </c>
      <c r="Q8" s="17">
        <v>45</v>
      </c>
      <c r="R8" s="17"/>
      <c r="S8" s="17"/>
    </row>
    <row r="9" spans="1:19" s="18" customFormat="1" ht="15.75" customHeight="1">
      <c r="A9" s="48" t="s">
        <v>297</v>
      </c>
      <c r="B9" s="53"/>
      <c r="C9" s="53"/>
      <c r="D9" s="53"/>
      <c r="E9" s="54"/>
      <c r="F9" s="49"/>
      <c r="G9" s="49"/>
      <c r="H9" s="49"/>
      <c r="I9" s="16"/>
      <c r="J9" s="16"/>
      <c r="K9" s="16"/>
      <c r="L9" s="16"/>
      <c r="M9" s="16"/>
      <c r="N9" s="16"/>
      <c r="O9" s="16"/>
      <c r="P9" s="1"/>
      <c r="Q9" s="17"/>
      <c r="R9" s="17"/>
      <c r="S9" s="17"/>
    </row>
    <row r="10" spans="1:19" s="18" customFormat="1" ht="15.75" customHeight="1">
      <c r="A10" s="48" t="s">
        <v>100</v>
      </c>
      <c r="B10" s="53">
        <v>43</v>
      </c>
      <c r="C10" s="53"/>
      <c r="D10" s="53"/>
      <c r="E10" s="55"/>
      <c r="F10" s="50">
        <v>1526</v>
      </c>
      <c r="G10" s="43">
        <v>1499</v>
      </c>
      <c r="H10" s="43"/>
      <c r="I10" s="16">
        <v>27</v>
      </c>
      <c r="J10" s="16">
        <v>5</v>
      </c>
      <c r="K10" s="16">
        <v>13</v>
      </c>
      <c r="L10" s="16"/>
      <c r="M10" s="16">
        <v>5</v>
      </c>
      <c r="N10" s="16">
        <v>4</v>
      </c>
      <c r="O10" s="16"/>
      <c r="P10" s="1">
        <v>359</v>
      </c>
      <c r="Q10" s="17">
        <v>1167</v>
      </c>
      <c r="R10" s="17"/>
      <c r="S10" s="17"/>
    </row>
    <row r="11" spans="1:19" s="18" customFormat="1" ht="15.75" customHeight="1">
      <c r="A11" s="48" t="s">
        <v>101</v>
      </c>
      <c r="B11" s="53"/>
      <c r="C11" s="53">
        <v>3</v>
      </c>
      <c r="D11" s="53"/>
      <c r="E11" s="56"/>
      <c r="F11" s="43">
        <v>58</v>
      </c>
      <c r="G11" s="43">
        <v>58</v>
      </c>
      <c r="H11" s="43"/>
      <c r="I11" s="16"/>
      <c r="J11" s="16"/>
      <c r="K11" s="16"/>
      <c r="L11" s="16"/>
      <c r="M11" s="16"/>
      <c r="N11" s="16"/>
      <c r="O11" s="16"/>
      <c r="P11" s="9">
        <v>13</v>
      </c>
      <c r="Q11" s="9">
        <v>45</v>
      </c>
      <c r="R11" s="9"/>
      <c r="S11" s="1"/>
    </row>
    <row r="12" spans="1:19" s="18" customFormat="1" ht="15.75" customHeight="1">
      <c r="A12" s="48" t="s">
        <v>102</v>
      </c>
      <c r="B12" s="53">
        <v>3</v>
      </c>
      <c r="C12" s="53"/>
      <c r="D12" s="53"/>
      <c r="E12" s="56"/>
      <c r="F12" s="43">
        <v>60</v>
      </c>
      <c r="G12" s="43">
        <v>60</v>
      </c>
      <c r="H12" s="43"/>
      <c r="I12" s="16"/>
      <c r="J12" s="16"/>
      <c r="K12" s="16"/>
      <c r="L12" s="16"/>
      <c r="M12" s="16"/>
      <c r="N12" s="16"/>
      <c r="O12" s="16"/>
      <c r="P12" s="9">
        <v>15</v>
      </c>
      <c r="Q12" s="9">
        <v>45</v>
      </c>
      <c r="R12" s="9"/>
      <c r="S12" s="1"/>
    </row>
    <row r="13" spans="1:19" s="18" customFormat="1" ht="15.75" customHeight="1">
      <c r="A13" s="46" t="s">
        <v>103</v>
      </c>
      <c r="B13" s="52"/>
      <c r="C13" s="52"/>
      <c r="D13" s="52"/>
      <c r="E13" s="56"/>
      <c r="F13" s="43"/>
      <c r="G13" s="43"/>
      <c r="H13" s="43"/>
      <c r="I13" s="16"/>
      <c r="J13" s="16"/>
      <c r="K13" s="16"/>
      <c r="L13" s="16"/>
      <c r="M13" s="16"/>
      <c r="N13" s="16"/>
      <c r="O13" s="16"/>
      <c r="P13" s="9"/>
      <c r="Q13" s="9"/>
      <c r="R13" s="9"/>
      <c r="S13" s="1"/>
    </row>
    <row r="14" spans="1:19" s="18" customFormat="1" ht="15.75" customHeight="1">
      <c r="A14" s="48" t="s">
        <v>357</v>
      </c>
      <c r="B14" s="53"/>
      <c r="C14" s="53"/>
      <c r="D14" s="53"/>
      <c r="E14" s="56"/>
      <c r="F14" s="43"/>
      <c r="G14" s="43"/>
      <c r="H14" s="43"/>
      <c r="I14" s="16"/>
      <c r="J14" s="16"/>
      <c r="K14" s="16"/>
      <c r="L14" s="16"/>
      <c r="M14" s="16"/>
      <c r="N14" s="16"/>
      <c r="O14" s="16"/>
      <c r="P14" s="9"/>
      <c r="Q14" s="8"/>
      <c r="R14" s="8"/>
      <c r="S14" s="1"/>
    </row>
    <row r="15" spans="1:19" s="18" customFormat="1" ht="15.75" customHeight="1">
      <c r="A15" s="48" t="s">
        <v>358</v>
      </c>
      <c r="B15" s="53">
        <v>8</v>
      </c>
      <c r="C15" s="53"/>
      <c r="D15" s="53"/>
      <c r="E15" s="57"/>
      <c r="F15" s="17">
        <v>156</v>
      </c>
      <c r="G15" s="17">
        <v>156</v>
      </c>
      <c r="H15" s="17"/>
      <c r="I15" s="16"/>
      <c r="J15" s="16"/>
      <c r="K15" s="16"/>
      <c r="L15" s="16"/>
      <c r="M15" s="16"/>
      <c r="N15" s="16"/>
      <c r="O15" s="16"/>
      <c r="P15" s="9">
        <v>36</v>
      </c>
      <c r="Q15" s="8">
        <v>120</v>
      </c>
      <c r="R15" s="8"/>
      <c r="S15" s="1"/>
    </row>
    <row r="16" spans="1:19" s="18" customFormat="1" ht="15.75" customHeight="1">
      <c r="A16" s="48" t="s">
        <v>359</v>
      </c>
      <c r="B16" s="53">
        <v>3</v>
      </c>
      <c r="C16" s="53"/>
      <c r="D16" s="53"/>
      <c r="E16" s="56"/>
      <c r="F16" s="43">
        <v>55</v>
      </c>
      <c r="G16" s="43">
        <v>55</v>
      </c>
      <c r="H16" s="43"/>
      <c r="I16" s="16"/>
      <c r="J16" s="16"/>
      <c r="K16" s="16"/>
      <c r="L16" s="16"/>
      <c r="M16" s="16"/>
      <c r="N16" s="16"/>
      <c r="O16" s="16"/>
      <c r="P16" s="9">
        <v>10</v>
      </c>
      <c r="Q16" s="8">
        <v>45</v>
      </c>
      <c r="R16" s="8"/>
      <c r="S16" s="1"/>
    </row>
    <row r="17" spans="1:19" s="18" customFormat="1" ht="15.75" customHeight="1">
      <c r="A17" s="48" t="s">
        <v>104</v>
      </c>
      <c r="B17" s="53"/>
      <c r="C17" s="53"/>
      <c r="D17" s="53"/>
      <c r="E17" s="56"/>
      <c r="F17" s="43"/>
      <c r="G17" s="43"/>
      <c r="H17" s="43"/>
      <c r="I17" s="16"/>
      <c r="J17" s="16"/>
      <c r="K17" s="16"/>
      <c r="L17" s="16"/>
      <c r="M17" s="16"/>
      <c r="N17" s="16"/>
      <c r="O17" s="16"/>
      <c r="P17" s="9"/>
      <c r="Q17" s="8"/>
      <c r="R17" s="8"/>
      <c r="S17" s="1"/>
    </row>
    <row r="18" spans="1:19" s="18" customFormat="1" ht="15.75" customHeight="1">
      <c r="A18" s="46" t="s">
        <v>304</v>
      </c>
      <c r="B18" s="52"/>
      <c r="C18" s="52"/>
      <c r="D18" s="52"/>
      <c r="E18" s="56">
        <f>E19+E20</f>
        <v>110</v>
      </c>
      <c r="F18" s="56">
        <f aca="true" t="shared" si="1" ref="F18:Q18">F19+F20</f>
        <v>293</v>
      </c>
      <c r="G18" s="56">
        <f t="shared" si="1"/>
        <v>293</v>
      </c>
      <c r="H18" s="56">
        <f t="shared" si="1"/>
        <v>0</v>
      </c>
      <c r="I18" s="56">
        <f t="shared" si="1"/>
        <v>0</v>
      </c>
      <c r="J18" s="56">
        <f t="shared" si="1"/>
        <v>0</v>
      </c>
      <c r="K18" s="56">
        <f t="shared" si="1"/>
        <v>0</v>
      </c>
      <c r="L18" s="56">
        <f t="shared" si="1"/>
        <v>0</v>
      </c>
      <c r="M18" s="56">
        <f t="shared" si="1"/>
        <v>0</v>
      </c>
      <c r="N18" s="56">
        <f t="shared" si="1"/>
        <v>0</v>
      </c>
      <c r="O18" s="56">
        <f t="shared" si="1"/>
        <v>0</v>
      </c>
      <c r="P18" s="56">
        <f t="shared" si="1"/>
        <v>293</v>
      </c>
      <c r="Q18" s="56">
        <f t="shared" si="1"/>
        <v>0</v>
      </c>
      <c r="R18" s="8"/>
      <c r="S18" s="1"/>
    </row>
    <row r="19" spans="1:19" s="18" customFormat="1" ht="15.75" customHeight="1">
      <c r="A19" s="48" t="s">
        <v>459</v>
      </c>
      <c r="B19" s="53"/>
      <c r="C19" s="53"/>
      <c r="D19" s="53"/>
      <c r="E19" s="56">
        <v>68</v>
      </c>
      <c r="F19" s="43">
        <v>70</v>
      </c>
      <c r="G19" s="43">
        <v>70</v>
      </c>
      <c r="H19" s="43"/>
      <c r="I19" s="16"/>
      <c r="J19" s="16"/>
      <c r="K19" s="16"/>
      <c r="L19" s="16"/>
      <c r="M19" s="16"/>
      <c r="N19" s="16"/>
      <c r="O19" s="16"/>
      <c r="P19" s="10">
        <v>70</v>
      </c>
      <c r="Q19" s="7"/>
      <c r="R19" s="7"/>
      <c r="S19" s="1"/>
    </row>
    <row r="20" spans="1:19" s="18" customFormat="1" ht="15.75" customHeight="1">
      <c r="A20" s="48" t="s">
        <v>105</v>
      </c>
      <c r="B20" s="53"/>
      <c r="C20" s="53"/>
      <c r="D20" s="53"/>
      <c r="E20" s="54">
        <v>42</v>
      </c>
      <c r="F20" s="49">
        <v>223</v>
      </c>
      <c r="G20" s="49">
        <v>223</v>
      </c>
      <c r="H20" s="49"/>
      <c r="I20" s="16"/>
      <c r="J20" s="16"/>
      <c r="K20" s="16"/>
      <c r="L20" s="16"/>
      <c r="M20" s="16"/>
      <c r="N20" s="16"/>
      <c r="O20" s="16"/>
      <c r="P20" s="9">
        <v>223</v>
      </c>
      <c r="Q20" s="8"/>
      <c r="R20" s="8"/>
      <c r="S20" s="1"/>
    </row>
    <row r="21" spans="1:19" s="18" customFormat="1" ht="15.75" customHeight="1">
      <c r="A21" s="46" t="s">
        <v>316</v>
      </c>
      <c r="B21" s="52"/>
      <c r="C21" s="52"/>
      <c r="D21" s="52"/>
      <c r="E21" s="54"/>
      <c r="F21" s="49"/>
      <c r="G21" s="49"/>
      <c r="H21" s="49"/>
      <c r="I21" s="16"/>
      <c r="J21" s="16"/>
      <c r="K21" s="16"/>
      <c r="L21" s="16"/>
      <c r="M21" s="16"/>
      <c r="N21" s="16"/>
      <c r="O21" s="16"/>
      <c r="P21" s="10"/>
      <c r="Q21" s="7"/>
      <c r="R21" s="7"/>
      <c r="S21" s="1"/>
    </row>
    <row r="22" spans="1:19" s="18" customFormat="1" ht="15.75" customHeight="1">
      <c r="A22" s="48" t="s">
        <v>107</v>
      </c>
      <c r="B22" s="53"/>
      <c r="C22" s="53"/>
      <c r="D22" s="53"/>
      <c r="E22" s="54"/>
      <c r="F22" s="49"/>
      <c r="G22" s="49"/>
      <c r="H22" s="49"/>
      <c r="I22" s="16"/>
      <c r="J22" s="16"/>
      <c r="K22" s="16"/>
      <c r="L22" s="16"/>
      <c r="M22" s="16"/>
      <c r="N22" s="16"/>
      <c r="O22" s="16"/>
      <c r="P22" s="10"/>
      <c r="Q22" s="7"/>
      <c r="R22" s="7"/>
      <c r="S22" s="1"/>
    </row>
    <row r="23" spans="1:19" s="18" customFormat="1" ht="15.75" customHeight="1">
      <c r="A23" s="48" t="s">
        <v>108</v>
      </c>
      <c r="B23" s="53"/>
      <c r="C23" s="53"/>
      <c r="D23" s="53"/>
      <c r="E23" s="57"/>
      <c r="F23" s="17"/>
      <c r="G23" s="17"/>
      <c r="H23" s="17"/>
      <c r="I23" s="16"/>
      <c r="J23" s="16"/>
      <c r="K23" s="16"/>
      <c r="L23" s="16"/>
      <c r="M23" s="16"/>
      <c r="N23" s="16"/>
      <c r="O23" s="16"/>
      <c r="P23" s="10"/>
      <c r="Q23" s="7"/>
      <c r="R23" s="7"/>
      <c r="S23" s="1"/>
    </row>
    <row r="24" spans="1:19" s="18" customFormat="1" ht="15.75" customHeight="1">
      <c r="A24" s="48" t="s">
        <v>109</v>
      </c>
      <c r="B24" s="53"/>
      <c r="C24" s="53"/>
      <c r="D24" s="53"/>
      <c r="E24" s="57"/>
      <c r="F24" s="17"/>
      <c r="G24" s="17"/>
      <c r="H24" s="17"/>
      <c r="I24" s="16"/>
      <c r="J24" s="16"/>
      <c r="K24" s="16"/>
      <c r="L24" s="16"/>
      <c r="M24" s="16"/>
      <c r="N24" s="16"/>
      <c r="O24" s="16"/>
      <c r="P24" s="10"/>
      <c r="Q24" s="7"/>
      <c r="R24" s="7"/>
      <c r="S24" s="1"/>
    </row>
    <row r="25" spans="1:19" s="18" customFormat="1" ht="15.75" customHeight="1">
      <c r="A25" s="48" t="s">
        <v>110</v>
      </c>
      <c r="B25" s="53"/>
      <c r="C25" s="53"/>
      <c r="D25" s="53"/>
      <c r="E25" s="57"/>
      <c r="F25" s="17"/>
      <c r="G25" s="17"/>
      <c r="H25" s="17"/>
      <c r="I25" s="16"/>
      <c r="J25" s="16"/>
      <c r="K25" s="16"/>
      <c r="L25" s="16"/>
      <c r="M25" s="16"/>
      <c r="N25" s="16"/>
      <c r="O25" s="16"/>
      <c r="P25" s="9">
        <f>P26+P27+P28</f>
        <v>0</v>
      </c>
      <c r="Q25" s="9">
        <f>Q26+Q27+Q28</f>
        <v>0</v>
      </c>
      <c r="R25" s="9"/>
      <c r="S25" s="1"/>
    </row>
    <row r="26" spans="1:19" s="18" customFormat="1" ht="15.75" customHeight="1">
      <c r="A26" s="46" t="s">
        <v>306</v>
      </c>
      <c r="B26" s="52"/>
      <c r="C26" s="52"/>
      <c r="D26" s="52"/>
      <c r="E26" s="57"/>
      <c r="F26" s="17"/>
      <c r="G26" s="17"/>
      <c r="H26" s="17"/>
      <c r="I26" s="16"/>
      <c r="J26" s="16"/>
      <c r="K26" s="16"/>
      <c r="L26" s="16"/>
      <c r="M26" s="16"/>
      <c r="N26" s="16"/>
      <c r="O26" s="16"/>
      <c r="P26" s="9"/>
      <c r="Q26" s="8"/>
      <c r="R26" s="8"/>
      <c r="S26" s="1"/>
    </row>
    <row r="27" spans="1:19" s="18" customFormat="1" ht="15.75" customHeight="1">
      <c r="A27" s="48" t="s">
        <v>112</v>
      </c>
      <c r="B27" s="53"/>
      <c r="C27" s="53"/>
      <c r="D27" s="53"/>
      <c r="E27" s="57"/>
      <c r="F27" s="17"/>
      <c r="G27" s="17"/>
      <c r="H27" s="17"/>
      <c r="I27" s="16"/>
      <c r="J27" s="16"/>
      <c r="K27" s="16"/>
      <c r="L27" s="16"/>
      <c r="M27" s="16"/>
      <c r="N27" s="16"/>
      <c r="O27" s="16"/>
      <c r="P27" s="9"/>
      <c r="Q27" s="8"/>
      <c r="R27" s="8"/>
      <c r="S27" s="1"/>
    </row>
    <row r="28" spans="1:19" s="18" customFormat="1" ht="15.75" customHeight="1">
      <c r="A28" s="48" t="s">
        <v>113</v>
      </c>
      <c r="B28" s="53"/>
      <c r="C28" s="53"/>
      <c r="D28" s="53"/>
      <c r="E28" s="54"/>
      <c r="F28" s="49"/>
      <c r="G28" s="49"/>
      <c r="H28" s="49"/>
      <c r="I28" s="16"/>
      <c r="J28" s="16"/>
      <c r="K28" s="16"/>
      <c r="L28" s="16"/>
      <c r="M28" s="16"/>
      <c r="N28" s="16"/>
      <c r="O28" s="16"/>
      <c r="P28" s="9"/>
      <c r="Q28" s="8"/>
      <c r="R28" s="8"/>
      <c r="S28" s="1"/>
    </row>
    <row r="29" spans="1:19" s="18" customFormat="1" ht="15.75" customHeight="1">
      <c r="A29" s="46" t="s">
        <v>307</v>
      </c>
      <c r="B29" s="52"/>
      <c r="C29" s="52">
        <f>C30</f>
        <v>6</v>
      </c>
      <c r="D29" s="52">
        <f aca="true" t="shared" si="2" ref="D29:Q29">D30</f>
        <v>0</v>
      </c>
      <c r="E29" s="52">
        <f t="shared" si="2"/>
        <v>2</v>
      </c>
      <c r="F29" s="52">
        <f t="shared" si="2"/>
        <v>118</v>
      </c>
      <c r="G29" s="52">
        <f t="shared" si="2"/>
        <v>118</v>
      </c>
      <c r="H29" s="52">
        <f t="shared" si="2"/>
        <v>0</v>
      </c>
      <c r="I29" s="52">
        <f t="shared" si="2"/>
        <v>0</v>
      </c>
      <c r="J29" s="52">
        <f t="shared" si="2"/>
        <v>0</v>
      </c>
      <c r="K29" s="52">
        <f t="shared" si="2"/>
        <v>0</v>
      </c>
      <c r="L29" s="52">
        <f t="shared" si="2"/>
        <v>0</v>
      </c>
      <c r="M29" s="52">
        <f t="shared" si="2"/>
        <v>0</v>
      </c>
      <c r="N29" s="52">
        <f t="shared" si="2"/>
        <v>0</v>
      </c>
      <c r="O29" s="52">
        <f t="shared" si="2"/>
        <v>0</v>
      </c>
      <c r="P29" s="52">
        <f t="shared" si="2"/>
        <v>28</v>
      </c>
      <c r="Q29" s="52">
        <f t="shared" si="2"/>
        <v>90</v>
      </c>
      <c r="R29" s="9"/>
      <c r="S29" s="1"/>
    </row>
    <row r="30" spans="1:19" s="18" customFormat="1" ht="15.75" customHeight="1">
      <c r="A30" s="48" t="s">
        <v>115</v>
      </c>
      <c r="B30" s="53"/>
      <c r="C30" s="53">
        <v>6</v>
      </c>
      <c r="D30" s="53"/>
      <c r="E30" s="57">
        <v>2</v>
      </c>
      <c r="F30" s="17">
        <v>118</v>
      </c>
      <c r="G30" s="17">
        <v>118</v>
      </c>
      <c r="H30" s="17"/>
      <c r="I30" s="16"/>
      <c r="J30" s="16"/>
      <c r="K30" s="16"/>
      <c r="L30" s="16"/>
      <c r="M30" s="16"/>
      <c r="N30" s="16"/>
      <c r="O30" s="16"/>
      <c r="P30" s="9">
        <v>28</v>
      </c>
      <c r="Q30" s="15">
        <v>90</v>
      </c>
      <c r="R30" s="15"/>
      <c r="S30" s="1"/>
    </row>
    <row r="31" spans="1:19" s="18" customFormat="1" ht="15.75" customHeight="1">
      <c r="A31" s="48" t="s">
        <v>116</v>
      </c>
      <c r="B31" s="53"/>
      <c r="C31" s="53"/>
      <c r="D31" s="53"/>
      <c r="E31" s="57"/>
      <c r="F31" s="17"/>
      <c r="G31" s="17"/>
      <c r="H31" s="17"/>
      <c r="I31" s="16"/>
      <c r="J31" s="16"/>
      <c r="K31" s="16"/>
      <c r="L31" s="16"/>
      <c r="M31" s="16"/>
      <c r="N31" s="16"/>
      <c r="O31" s="16"/>
      <c r="P31" s="9"/>
      <c r="Q31" s="15"/>
      <c r="R31" s="15"/>
      <c r="S31" s="1"/>
    </row>
    <row r="32" spans="1:19" s="18" customFormat="1" ht="15.75" customHeight="1">
      <c r="A32" s="48" t="s">
        <v>117</v>
      </c>
      <c r="B32" s="53"/>
      <c r="C32" s="53"/>
      <c r="D32" s="53"/>
      <c r="E32" s="57"/>
      <c r="F32" s="17"/>
      <c r="G32" s="17"/>
      <c r="H32" s="17"/>
      <c r="I32" s="16"/>
      <c r="J32" s="16"/>
      <c r="K32" s="16"/>
      <c r="L32" s="16"/>
      <c r="M32" s="16"/>
      <c r="N32" s="16"/>
      <c r="O32" s="16"/>
      <c r="P32" s="9">
        <f>P33+P34</f>
        <v>24</v>
      </c>
      <c r="Q32" s="9">
        <f>Q33+Q34</f>
        <v>105</v>
      </c>
      <c r="R32" s="9">
        <f>R33+R34</f>
        <v>0</v>
      </c>
      <c r="S32" s="1"/>
    </row>
    <row r="33" spans="1:19" s="18" customFormat="1" ht="15.75" customHeight="1">
      <c r="A33" s="46" t="s">
        <v>308</v>
      </c>
      <c r="B33" s="52"/>
      <c r="C33" s="52">
        <f>C34+C35</f>
        <v>5</v>
      </c>
      <c r="D33" s="52">
        <f aca="true" t="shared" si="3" ref="D33:Q33">D34+D35</f>
        <v>0</v>
      </c>
      <c r="E33" s="52">
        <f t="shared" si="3"/>
        <v>0</v>
      </c>
      <c r="F33" s="52">
        <f t="shared" si="3"/>
        <v>91</v>
      </c>
      <c r="G33" s="52">
        <f t="shared" si="3"/>
        <v>91</v>
      </c>
      <c r="H33" s="52">
        <f t="shared" si="3"/>
        <v>0</v>
      </c>
      <c r="I33" s="52">
        <f t="shared" si="3"/>
        <v>0</v>
      </c>
      <c r="J33" s="52">
        <f t="shared" si="3"/>
        <v>0</v>
      </c>
      <c r="K33" s="52">
        <f t="shared" si="3"/>
        <v>0</v>
      </c>
      <c r="L33" s="52">
        <f t="shared" si="3"/>
        <v>0</v>
      </c>
      <c r="M33" s="52">
        <f t="shared" si="3"/>
        <v>0</v>
      </c>
      <c r="N33" s="52">
        <f t="shared" si="3"/>
        <v>0</v>
      </c>
      <c r="O33" s="52">
        <f t="shared" si="3"/>
        <v>0</v>
      </c>
      <c r="P33" s="52">
        <f t="shared" si="3"/>
        <v>16</v>
      </c>
      <c r="Q33" s="52">
        <f t="shared" si="3"/>
        <v>75</v>
      </c>
      <c r="R33" s="15"/>
      <c r="S33" s="1"/>
    </row>
    <row r="34" spans="1:19" s="18" customFormat="1" ht="15.75" customHeight="1">
      <c r="A34" s="48" t="s">
        <v>119</v>
      </c>
      <c r="B34" s="53"/>
      <c r="C34" s="53">
        <v>2</v>
      </c>
      <c r="D34" s="53"/>
      <c r="E34" s="57"/>
      <c r="F34" s="17">
        <v>38</v>
      </c>
      <c r="G34" s="17">
        <v>38</v>
      </c>
      <c r="H34" s="17"/>
      <c r="I34" s="16"/>
      <c r="J34" s="16"/>
      <c r="K34" s="16"/>
      <c r="L34" s="16"/>
      <c r="M34" s="16"/>
      <c r="N34" s="16"/>
      <c r="O34" s="16"/>
      <c r="P34" s="9">
        <v>8</v>
      </c>
      <c r="Q34" s="15">
        <v>30</v>
      </c>
      <c r="R34" s="15"/>
      <c r="S34" s="1"/>
    </row>
    <row r="35" spans="1:19" s="18" customFormat="1" ht="15.75" customHeight="1">
      <c r="A35" s="48" t="s">
        <v>120</v>
      </c>
      <c r="B35" s="53"/>
      <c r="C35" s="53">
        <v>3</v>
      </c>
      <c r="D35" s="53"/>
      <c r="E35" s="57"/>
      <c r="F35" s="17">
        <v>53</v>
      </c>
      <c r="G35" s="17">
        <v>53</v>
      </c>
      <c r="H35" s="17"/>
      <c r="I35" s="16"/>
      <c r="J35" s="16"/>
      <c r="K35" s="16"/>
      <c r="L35" s="16"/>
      <c r="M35" s="16"/>
      <c r="N35" s="16"/>
      <c r="O35" s="16"/>
      <c r="P35" s="9">
        <v>8</v>
      </c>
      <c r="Q35" s="9">
        <v>45</v>
      </c>
      <c r="R35" s="9"/>
      <c r="S35" s="1"/>
    </row>
    <row r="36" spans="1:19" s="18" customFormat="1" ht="15.75" customHeight="1">
      <c r="A36" s="48" t="s">
        <v>121</v>
      </c>
      <c r="B36" s="53"/>
      <c r="C36" s="53"/>
      <c r="D36" s="53"/>
      <c r="E36" s="57"/>
      <c r="F36" s="17"/>
      <c r="G36" s="17"/>
      <c r="H36" s="17"/>
      <c r="I36" s="16"/>
      <c r="J36" s="16"/>
      <c r="K36" s="16"/>
      <c r="L36" s="16"/>
      <c r="M36" s="16"/>
      <c r="N36" s="16"/>
      <c r="O36" s="16"/>
      <c r="P36" s="9"/>
      <c r="Q36" s="9"/>
      <c r="R36" s="15"/>
      <c r="S36" s="1"/>
    </row>
    <row r="37" spans="1:19" s="18" customFormat="1" ht="15.75" customHeight="1">
      <c r="A37" s="46" t="s">
        <v>299</v>
      </c>
      <c r="B37" s="52">
        <f>B38</f>
        <v>1</v>
      </c>
      <c r="C37" s="52">
        <f aca="true" t="shared" si="4" ref="C37:Q37">C38</f>
        <v>7</v>
      </c>
      <c r="D37" s="52">
        <f t="shared" si="4"/>
        <v>0</v>
      </c>
      <c r="E37" s="52">
        <f t="shared" si="4"/>
        <v>1</v>
      </c>
      <c r="F37" s="52">
        <f t="shared" si="4"/>
        <v>144</v>
      </c>
      <c r="G37" s="52">
        <f t="shared" si="4"/>
        <v>144</v>
      </c>
      <c r="H37" s="52">
        <f t="shared" si="4"/>
        <v>0</v>
      </c>
      <c r="I37" s="52">
        <f t="shared" si="4"/>
        <v>0</v>
      </c>
      <c r="J37" s="52">
        <f t="shared" si="4"/>
        <v>0</v>
      </c>
      <c r="K37" s="52">
        <f t="shared" si="4"/>
        <v>0</v>
      </c>
      <c r="L37" s="52">
        <f t="shared" si="4"/>
        <v>0</v>
      </c>
      <c r="M37" s="52">
        <f t="shared" si="4"/>
        <v>0</v>
      </c>
      <c r="N37" s="52">
        <f t="shared" si="4"/>
        <v>0</v>
      </c>
      <c r="O37" s="52">
        <f t="shared" si="4"/>
        <v>0</v>
      </c>
      <c r="P37" s="52">
        <f t="shared" si="4"/>
        <v>24</v>
      </c>
      <c r="Q37" s="52">
        <f t="shared" si="4"/>
        <v>120</v>
      </c>
      <c r="R37" s="15"/>
      <c r="S37" s="1"/>
    </row>
    <row r="38" spans="1:19" s="18" customFormat="1" ht="15.75" customHeight="1">
      <c r="A38" s="48" t="s">
        <v>298</v>
      </c>
      <c r="B38" s="53">
        <v>1</v>
      </c>
      <c r="C38" s="53">
        <v>7</v>
      </c>
      <c r="D38" s="53"/>
      <c r="E38" s="56">
        <v>1</v>
      </c>
      <c r="F38" s="43">
        <v>144</v>
      </c>
      <c r="G38" s="43">
        <v>144</v>
      </c>
      <c r="H38" s="43"/>
      <c r="I38" s="16"/>
      <c r="J38" s="16"/>
      <c r="K38" s="16"/>
      <c r="L38" s="16"/>
      <c r="M38" s="16"/>
      <c r="N38" s="16"/>
      <c r="O38" s="16"/>
      <c r="P38" s="9">
        <v>24</v>
      </c>
      <c r="Q38" s="9">
        <v>120</v>
      </c>
      <c r="R38" s="15"/>
      <c r="S38" s="1"/>
    </row>
    <row r="39" spans="1:19" s="18" customFormat="1" ht="15.75" customHeight="1">
      <c r="A39" s="48" t="s">
        <v>123</v>
      </c>
      <c r="B39" s="53"/>
      <c r="C39" s="53"/>
      <c r="D39" s="53"/>
      <c r="E39" s="56"/>
      <c r="F39" s="43"/>
      <c r="G39" s="43"/>
      <c r="H39" s="43"/>
      <c r="I39" s="16"/>
      <c r="J39" s="16"/>
      <c r="K39" s="16"/>
      <c r="L39" s="16"/>
      <c r="M39" s="16"/>
      <c r="N39" s="16"/>
      <c r="O39" s="16"/>
      <c r="P39" s="9"/>
      <c r="Q39" s="9"/>
      <c r="R39" s="15"/>
      <c r="S39" s="1"/>
    </row>
    <row r="40" spans="1:19" s="18" customFormat="1" ht="15.75" customHeight="1">
      <c r="A40" s="48" t="s">
        <v>124</v>
      </c>
      <c r="B40" s="53"/>
      <c r="C40" s="53"/>
      <c r="D40" s="53"/>
      <c r="E40" s="56"/>
      <c r="F40" s="43"/>
      <c r="G40" s="43"/>
      <c r="H40" s="43"/>
      <c r="I40" s="16"/>
      <c r="J40" s="16"/>
      <c r="K40" s="16"/>
      <c r="L40" s="16"/>
      <c r="M40" s="16"/>
      <c r="N40" s="16"/>
      <c r="O40" s="16"/>
      <c r="P40" s="9"/>
      <c r="Q40" s="9"/>
      <c r="R40" s="9"/>
      <c r="S40" s="1"/>
    </row>
    <row r="41" spans="1:19" s="18" customFormat="1" ht="15.75" customHeight="1">
      <c r="A41" s="46" t="s">
        <v>310</v>
      </c>
      <c r="B41" s="52"/>
      <c r="C41" s="52">
        <f>C42</f>
        <v>1</v>
      </c>
      <c r="D41" s="52">
        <f aca="true" t="shared" si="5" ref="D41:Q41">D42</f>
        <v>0</v>
      </c>
      <c r="E41" s="52">
        <f t="shared" si="5"/>
        <v>0</v>
      </c>
      <c r="F41" s="52">
        <f t="shared" si="5"/>
        <v>19</v>
      </c>
      <c r="G41" s="52">
        <f t="shared" si="5"/>
        <v>19</v>
      </c>
      <c r="H41" s="52">
        <f t="shared" si="5"/>
        <v>0</v>
      </c>
      <c r="I41" s="52">
        <f t="shared" si="5"/>
        <v>0</v>
      </c>
      <c r="J41" s="52">
        <f t="shared" si="5"/>
        <v>0</v>
      </c>
      <c r="K41" s="52">
        <f t="shared" si="5"/>
        <v>0</v>
      </c>
      <c r="L41" s="52">
        <f t="shared" si="5"/>
        <v>0</v>
      </c>
      <c r="M41" s="52">
        <f t="shared" si="5"/>
        <v>0</v>
      </c>
      <c r="N41" s="52">
        <f t="shared" si="5"/>
        <v>0</v>
      </c>
      <c r="O41" s="52">
        <f t="shared" si="5"/>
        <v>0</v>
      </c>
      <c r="P41" s="52">
        <f t="shared" si="5"/>
        <v>4</v>
      </c>
      <c r="Q41" s="52">
        <f t="shared" si="5"/>
        <v>15</v>
      </c>
      <c r="R41" s="1"/>
      <c r="S41" s="1"/>
    </row>
    <row r="42" spans="1:19" s="18" customFormat="1" ht="15.75" customHeight="1">
      <c r="A42" s="48" t="s">
        <v>126</v>
      </c>
      <c r="B42" s="53"/>
      <c r="C42" s="53">
        <v>1</v>
      </c>
      <c r="D42" s="53"/>
      <c r="E42" s="57"/>
      <c r="F42" s="17">
        <v>19</v>
      </c>
      <c r="G42" s="17">
        <v>19</v>
      </c>
      <c r="H42" s="17"/>
      <c r="I42" s="16"/>
      <c r="J42" s="16"/>
      <c r="K42" s="16"/>
      <c r="L42" s="16"/>
      <c r="M42" s="16"/>
      <c r="N42" s="16"/>
      <c r="O42" s="16"/>
      <c r="P42" s="10">
        <v>4</v>
      </c>
      <c r="Q42" s="7">
        <v>15</v>
      </c>
      <c r="R42" s="1"/>
      <c r="S42" s="1"/>
    </row>
    <row r="43" spans="1:19" s="18" customFormat="1" ht="15.75" customHeight="1">
      <c r="A43" s="46" t="s">
        <v>317</v>
      </c>
      <c r="B43" s="52"/>
      <c r="C43" s="52"/>
      <c r="D43" s="52"/>
      <c r="E43" s="57">
        <f>E44</f>
        <v>26</v>
      </c>
      <c r="F43" s="57">
        <f aca="true" t="shared" si="6" ref="F43:R43">F44</f>
        <v>130</v>
      </c>
      <c r="G43" s="57">
        <f t="shared" si="6"/>
        <v>130</v>
      </c>
      <c r="H43" s="57">
        <f t="shared" si="6"/>
        <v>0</v>
      </c>
      <c r="I43" s="57">
        <f t="shared" si="6"/>
        <v>0</v>
      </c>
      <c r="J43" s="57">
        <f t="shared" si="6"/>
        <v>0</v>
      </c>
      <c r="K43" s="57">
        <f t="shared" si="6"/>
        <v>0</v>
      </c>
      <c r="L43" s="57">
        <f t="shared" si="6"/>
        <v>0</v>
      </c>
      <c r="M43" s="57">
        <f t="shared" si="6"/>
        <v>0</v>
      </c>
      <c r="N43" s="57">
        <f t="shared" si="6"/>
        <v>0</v>
      </c>
      <c r="O43" s="57">
        <f t="shared" si="6"/>
        <v>0</v>
      </c>
      <c r="P43" s="57">
        <f t="shared" si="6"/>
        <v>70</v>
      </c>
      <c r="Q43" s="57">
        <f t="shared" si="6"/>
        <v>0</v>
      </c>
      <c r="R43" s="57">
        <f t="shared" si="6"/>
        <v>60</v>
      </c>
      <c r="S43" s="1"/>
    </row>
    <row r="44" spans="1:19" s="18" customFormat="1" ht="15.75" customHeight="1">
      <c r="A44" s="48" t="s">
        <v>131</v>
      </c>
      <c r="B44" s="53"/>
      <c r="C44" s="53"/>
      <c r="D44" s="53"/>
      <c r="E44" s="55">
        <v>26</v>
      </c>
      <c r="F44" s="50">
        <v>130</v>
      </c>
      <c r="G44" s="50">
        <v>130</v>
      </c>
      <c r="H44" s="50"/>
      <c r="I44" s="62"/>
      <c r="J44" s="62"/>
      <c r="K44" s="62"/>
      <c r="L44" s="62"/>
      <c r="M44" s="62"/>
      <c r="N44" s="62"/>
      <c r="O44" s="62"/>
      <c r="P44" s="9">
        <v>70</v>
      </c>
      <c r="Q44" s="8"/>
      <c r="R44" s="15">
        <v>60</v>
      </c>
      <c r="S44" s="1"/>
    </row>
    <row r="45" spans="1:19" s="18" customFormat="1" ht="15.75" customHeight="1">
      <c r="A45" s="46" t="s">
        <v>318</v>
      </c>
      <c r="B45" s="52"/>
      <c r="C45" s="52">
        <f>C46+C47+C48</f>
        <v>17</v>
      </c>
      <c r="D45" s="52">
        <f aca="true" t="shared" si="7" ref="D45:R45">D46+D47+D48</f>
        <v>0</v>
      </c>
      <c r="E45" s="52">
        <f t="shared" si="7"/>
        <v>16</v>
      </c>
      <c r="F45" s="52">
        <f t="shared" si="7"/>
        <v>384</v>
      </c>
      <c r="G45" s="52">
        <f t="shared" si="7"/>
        <v>384</v>
      </c>
      <c r="H45" s="52">
        <f t="shared" si="7"/>
        <v>0</v>
      </c>
      <c r="I45" s="52">
        <f t="shared" si="7"/>
        <v>0</v>
      </c>
      <c r="J45" s="52">
        <f t="shared" si="7"/>
        <v>0</v>
      </c>
      <c r="K45" s="52">
        <f t="shared" si="7"/>
        <v>0</v>
      </c>
      <c r="L45" s="52">
        <f t="shared" si="7"/>
        <v>0</v>
      </c>
      <c r="M45" s="52">
        <f t="shared" si="7"/>
        <v>0</v>
      </c>
      <c r="N45" s="52">
        <f t="shared" si="7"/>
        <v>0</v>
      </c>
      <c r="O45" s="52">
        <f t="shared" si="7"/>
        <v>0</v>
      </c>
      <c r="P45" s="52">
        <f t="shared" si="7"/>
        <v>129</v>
      </c>
      <c r="Q45" s="52">
        <f t="shared" si="7"/>
        <v>255</v>
      </c>
      <c r="R45" s="52">
        <f t="shared" si="7"/>
        <v>0</v>
      </c>
      <c r="S45" s="1"/>
    </row>
    <row r="46" spans="1:19" s="18" customFormat="1" ht="15.75" customHeight="1">
      <c r="A46" s="48" t="s">
        <v>133</v>
      </c>
      <c r="B46" s="53"/>
      <c r="C46" s="53">
        <v>12</v>
      </c>
      <c r="D46" s="53"/>
      <c r="E46" s="58">
        <v>7</v>
      </c>
      <c r="F46" s="51">
        <v>272</v>
      </c>
      <c r="G46" s="51">
        <v>272</v>
      </c>
      <c r="H46" s="51"/>
      <c r="I46" s="62"/>
      <c r="J46" s="62"/>
      <c r="K46" s="62"/>
      <c r="L46" s="62"/>
      <c r="M46" s="62"/>
      <c r="N46" s="62"/>
      <c r="O46" s="62"/>
      <c r="P46" s="9">
        <v>92</v>
      </c>
      <c r="Q46" s="8">
        <f>12*15</f>
        <v>180</v>
      </c>
      <c r="R46" s="15"/>
      <c r="S46" s="1"/>
    </row>
    <row r="47" spans="1:19" s="18" customFormat="1" ht="15.75" customHeight="1">
      <c r="A47" s="48" t="s">
        <v>134</v>
      </c>
      <c r="B47" s="53"/>
      <c r="C47" s="53">
        <v>3</v>
      </c>
      <c r="D47" s="53"/>
      <c r="E47" s="56"/>
      <c r="F47" s="43">
        <v>58</v>
      </c>
      <c r="G47" s="43">
        <v>58</v>
      </c>
      <c r="H47" s="43"/>
      <c r="I47" s="16"/>
      <c r="J47" s="16"/>
      <c r="K47" s="16"/>
      <c r="L47" s="16"/>
      <c r="M47" s="16"/>
      <c r="N47" s="16"/>
      <c r="O47" s="16"/>
      <c r="P47" s="9">
        <v>13</v>
      </c>
      <c r="Q47" s="8">
        <v>45</v>
      </c>
      <c r="R47" s="15"/>
      <c r="S47" s="1"/>
    </row>
    <row r="48" spans="1:19" s="18" customFormat="1" ht="15.75" customHeight="1">
      <c r="A48" s="48" t="s">
        <v>135</v>
      </c>
      <c r="B48" s="53"/>
      <c r="C48" s="53">
        <v>2</v>
      </c>
      <c r="D48" s="53"/>
      <c r="E48" s="56">
        <v>9</v>
      </c>
      <c r="F48" s="43">
        <v>54</v>
      </c>
      <c r="G48" s="43">
        <v>54</v>
      </c>
      <c r="H48" s="43"/>
      <c r="I48" s="16"/>
      <c r="J48" s="16"/>
      <c r="K48" s="16"/>
      <c r="L48" s="16"/>
      <c r="M48" s="16"/>
      <c r="N48" s="16"/>
      <c r="O48" s="16"/>
      <c r="P48" s="9">
        <v>24</v>
      </c>
      <c r="Q48" s="8">
        <v>30</v>
      </c>
      <c r="R48" s="15"/>
      <c r="S48" s="1"/>
    </row>
    <row r="49" spans="1:19" s="18" customFormat="1" ht="15.75" customHeight="1">
      <c r="A49" s="48" t="s">
        <v>136</v>
      </c>
      <c r="B49" s="53"/>
      <c r="C49" s="53"/>
      <c r="D49" s="53"/>
      <c r="E49" s="56"/>
      <c r="F49" s="43"/>
      <c r="G49" s="43"/>
      <c r="H49" s="43"/>
      <c r="I49" s="16"/>
      <c r="J49" s="16"/>
      <c r="K49" s="16"/>
      <c r="L49" s="16"/>
      <c r="M49" s="16"/>
      <c r="N49" s="16"/>
      <c r="O49" s="16"/>
      <c r="P49" s="9"/>
      <c r="Q49" s="8"/>
      <c r="R49" s="15"/>
      <c r="S49" s="1"/>
    </row>
    <row r="50" spans="1:19" s="18" customFormat="1" ht="15.75" customHeight="1">
      <c r="A50" s="46" t="s">
        <v>319</v>
      </c>
      <c r="B50" s="52"/>
      <c r="C50" s="52"/>
      <c r="D50" s="52"/>
      <c r="E50" s="57"/>
      <c r="F50" s="17"/>
      <c r="G50" s="17"/>
      <c r="H50" s="17"/>
      <c r="I50" s="16"/>
      <c r="J50" s="16"/>
      <c r="K50" s="16"/>
      <c r="L50" s="16"/>
      <c r="M50" s="16"/>
      <c r="N50" s="16"/>
      <c r="O50" s="16"/>
      <c r="P50" s="9"/>
      <c r="Q50" s="8"/>
      <c r="R50" s="15"/>
      <c r="S50" s="1"/>
    </row>
    <row r="51" spans="1:19" s="18" customFormat="1" ht="15.75" customHeight="1">
      <c r="A51" s="48" t="s">
        <v>138</v>
      </c>
      <c r="B51" s="53"/>
      <c r="C51" s="53"/>
      <c r="D51" s="53"/>
      <c r="E51" s="54"/>
      <c r="F51" s="49"/>
      <c r="G51" s="43"/>
      <c r="H51" s="43"/>
      <c r="I51" s="16"/>
      <c r="J51" s="16"/>
      <c r="K51" s="16"/>
      <c r="L51" s="16"/>
      <c r="M51" s="16"/>
      <c r="N51" s="16"/>
      <c r="O51" s="16"/>
      <c r="P51" s="9"/>
      <c r="Q51" s="9"/>
      <c r="R51" s="9"/>
      <c r="S51" s="1"/>
    </row>
    <row r="52" spans="1:19" s="18" customFormat="1" ht="15.75" customHeight="1">
      <c r="A52" s="48" t="s">
        <v>139</v>
      </c>
      <c r="B52" s="53"/>
      <c r="C52" s="53"/>
      <c r="D52" s="53"/>
      <c r="E52" s="57"/>
      <c r="F52" s="17"/>
      <c r="G52" s="17"/>
      <c r="H52" s="17"/>
      <c r="I52" s="16"/>
      <c r="J52" s="16"/>
      <c r="K52" s="16"/>
      <c r="L52" s="16"/>
      <c r="M52" s="16"/>
      <c r="N52" s="16"/>
      <c r="O52" s="16"/>
      <c r="P52" s="9">
        <f>P53+P54+P55+P56+P57+P58</f>
        <v>62</v>
      </c>
      <c r="Q52" s="9">
        <f>Q53+Q54+Q55+Q56+Q57+Q58</f>
        <v>240</v>
      </c>
      <c r="R52" s="9">
        <f>R53+R54+R55+R56+R57+R58</f>
        <v>0</v>
      </c>
      <c r="S52" s="1"/>
    </row>
    <row r="53" spans="1:19" s="18" customFormat="1" ht="15.75" customHeight="1">
      <c r="A53" s="46" t="s">
        <v>314</v>
      </c>
      <c r="B53" s="52"/>
      <c r="C53" s="52">
        <f>C54+C55</f>
        <v>8</v>
      </c>
      <c r="D53" s="52">
        <f aca="true" t="shared" si="8" ref="D53:R53">D54+D55</f>
        <v>0</v>
      </c>
      <c r="E53" s="52">
        <f t="shared" si="8"/>
        <v>1</v>
      </c>
      <c r="F53" s="52">
        <f t="shared" si="8"/>
        <v>151</v>
      </c>
      <c r="G53" s="52">
        <f t="shared" si="8"/>
        <v>151</v>
      </c>
      <c r="H53" s="52">
        <f t="shared" si="8"/>
        <v>0</v>
      </c>
      <c r="I53" s="52">
        <f t="shared" si="8"/>
        <v>0</v>
      </c>
      <c r="J53" s="52">
        <f t="shared" si="8"/>
        <v>0</v>
      </c>
      <c r="K53" s="52">
        <f t="shared" si="8"/>
        <v>0</v>
      </c>
      <c r="L53" s="52">
        <f t="shared" si="8"/>
        <v>0</v>
      </c>
      <c r="M53" s="52">
        <f t="shared" si="8"/>
        <v>0</v>
      </c>
      <c r="N53" s="52">
        <f t="shared" si="8"/>
        <v>0</v>
      </c>
      <c r="O53" s="52">
        <f t="shared" si="8"/>
        <v>0</v>
      </c>
      <c r="P53" s="52">
        <f t="shared" si="8"/>
        <v>31</v>
      </c>
      <c r="Q53" s="52">
        <f t="shared" si="8"/>
        <v>120</v>
      </c>
      <c r="R53" s="52">
        <f t="shared" si="8"/>
        <v>0</v>
      </c>
      <c r="S53" s="1"/>
    </row>
    <row r="54" spans="1:19" s="18" customFormat="1" ht="15.75" customHeight="1">
      <c r="A54" s="48" t="s">
        <v>141</v>
      </c>
      <c r="B54" s="53"/>
      <c r="C54" s="53">
        <v>5</v>
      </c>
      <c r="D54" s="53"/>
      <c r="E54" s="57">
        <v>1</v>
      </c>
      <c r="F54" s="17">
        <v>96</v>
      </c>
      <c r="G54" s="17">
        <v>96</v>
      </c>
      <c r="H54" s="17"/>
      <c r="I54" s="16"/>
      <c r="J54" s="16"/>
      <c r="K54" s="16"/>
      <c r="L54" s="16"/>
      <c r="M54" s="16"/>
      <c r="N54" s="16"/>
      <c r="O54" s="16"/>
      <c r="P54" s="10">
        <v>21</v>
      </c>
      <c r="Q54" s="10">
        <v>75</v>
      </c>
      <c r="R54" s="7"/>
      <c r="S54" s="1"/>
    </row>
    <row r="55" spans="1:19" s="47" customFormat="1" ht="15.75" customHeight="1">
      <c r="A55" s="48" t="s">
        <v>142</v>
      </c>
      <c r="B55" s="53"/>
      <c r="C55" s="53">
        <v>3</v>
      </c>
      <c r="D55" s="53"/>
      <c r="E55" s="54"/>
      <c r="F55" s="49">
        <v>55</v>
      </c>
      <c r="G55" s="49">
        <v>55</v>
      </c>
      <c r="H55" s="49"/>
      <c r="I55" s="16"/>
      <c r="J55" s="16"/>
      <c r="K55" s="16"/>
      <c r="L55" s="16"/>
      <c r="M55" s="16"/>
      <c r="N55" s="16"/>
      <c r="O55" s="16"/>
      <c r="P55" s="10">
        <v>10</v>
      </c>
      <c r="Q55" s="10">
        <v>45</v>
      </c>
      <c r="R55" s="7"/>
      <c r="S55" s="1"/>
    </row>
    <row r="56" spans="1:19" s="18" customFormat="1" ht="16.5" customHeight="1">
      <c r="A56" s="46" t="s">
        <v>315</v>
      </c>
      <c r="B56" s="52"/>
      <c r="C56" s="52"/>
      <c r="D56" s="52"/>
      <c r="E56" s="54"/>
      <c r="F56" s="49"/>
      <c r="G56" s="49"/>
      <c r="H56" s="49"/>
      <c r="I56" s="16"/>
      <c r="J56" s="16"/>
      <c r="K56" s="16"/>
      <c r="L56" s="16"/>
      <c r="M56" s="16"/>
      <c r="N56" s="16"/>
      <c r="O56" s="16"/>
      <c r="P56" s="10"/>
      <c r="Q56" s="10"/>
      <c r="R56" s="7"/>
      <c r="S56" s="1"/>
    </row>
    <row r="57" spans="1:19" s="18" customFormat="1" ht="16.5" customHeight="1">
      <c r="A57" s="48" t="s">
        <v>144</v>
      </c>
      <c r="B57" s="53"/>
      <c r="C57" s="53"/>
      <c r="D57" s="53"/>
      <c r="E57" s="56"/>
      <c r="F57" s="43"/>
      <c r="G57" s="43"/>
      <c r="H57" s="43"/>
      <c r="I57" s="16"/>
      <c r="J57" s="16"/>
      <c r="K57" s="16"/>
      <c r="L57" s="16"/>
      <c r="M57" s="16"/>
      <c r="N57" s="16"/>
      <c r="O57" s="16"/>
      <c r="P57" s="10"/>
      <c r="Q57" s="10"/>
      <c r="R57" s="7"/>
      <c r="S57" s="1"/>
    </row>
    <row r="58" spans="1:19" s="18" customFormat="1" ht="16.5" customHeight="1">
      <c r="A58" s="48" t="s">
        <v>145</v>
      </c>
      <c r="B58" s="53"/>
      <c r="C58" s="53"/>
      <c r="D58" s="53"/>
      <c r="E58" s="56"/>
      <c r="F58" s="43"/>
      <c r="G58" s="43"/>
      <c r="H58" s="43"/>
      <c r="I58" s="16"/>
      <c r="J58" s="16"/>
      <c r="K58" s="16"/>
      <c r="L58" s="16"/>
      <c r="M58" s="16"/>
      <c r="N58" s="16"/>
      <c r="O58" s="16"/>
      <c r="P58" s="9"/>
      <c r="Q58" s="9"/>
      <c r="R58" s="8"/>
      <c r="S58" s="1"/>
    </row>
    <row r="59" spans="1:19" s="18" customFormat="1" ht="12.75">
      <c r="A59" s="211" t="s">
        <v>70</v>
      </c>
      <c r="B59" s="53"/>
      <c r="C59" s="53"/>
      <c r="D59" s="53"/>
      <c r="E59" s="56"/>
      <c r="F59" s="43">
        <f>F7+F18+F29+F33+F37+F41+F43+F45+F53</f>
        <v>3245</v>
      </c>
      <c r="G59" s="43"/>
      <c r="H59" s="43"/>
      <c r="I59" s="16"/>
      <c r="J59" s="16"/>
      <c r="K59" s="16"/>
      <c r="L59" s="16"/>
      <c r="M59" s="16"/>
      <c r="N59" s="16"/>
      <c r="O59" s="16"/>
      <c r="P59" s="9"/>
      <c r="Q59" s="9"/>
      <c r="R59" s="8"/>
      <c r="S59" s="1"/>
    </row>
    <row r="60" spans="1:15" s="18" customFormat="1" ht="36" customHeight="1">
      <c r="A60" s="250" t="s">
        <v>422</v>
      </c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</row>
    <row r="61" spans="9:15" s="18" customFormat="1" ht="12">
      <c r="I61" s="45"/>
      <c r="J61" s="45"/>
      <c r="K61" s="45"/>
      <c r="L61" s="45"/>
      <c r="M61" s="45"/>
      <c r="N61" s="45"/>
      <c r="O61" s="45"/>
    </row>
    <row r="62" spans="9:15" s="18" customFormat="1" ht="12">
      <c r="I62" s="45"/>
      <c r="J62" s="45"/>
      <c r="K62" s="45"/>
      <c r="L62" s="45"/>
      <c r="M62" s="45"/>
      <c r="N62" s="45"/>
      <c r="O62" s="45"/>
    </row>
    <row r="63" spans="9:15" s="18" customFormat="1" ht="12">
      <c r="I63" s="45"/>
      <c r="J63" s="45"/>
      <c r="K63" s="45"/>
      <c r="L63" s="45"/>
      <c r="M63" s="45"/>
      <c r="N63" s="45"/>
      <c r="O63" s="45"/>
    </row>
    <row r="64" spans="9:15" s="18" customFormat="1" ht="12">
      <c r="I64" s="45"/>
      <c r="J64" s="45"/>
      <c r="K64" s="45"/>
      <c r="L64" s="45"/>
      <c r="M64" s="45"/>
      <c r="N64" s="45"/>
      <c r="O64" s="45"/>
    </row>
    <row r="65" spans="9:15" s="18" customFormat="1" ht="12">
      <c r="I65" s="45"/>
      <c r="J65" s="45"/>
      <c r="K65" s="45"/>
      <c r="L65" s="45"/>
      <c r="M65" s="45"/>
      <c r="N65" s="45"/>
      <c r="O65" s="45"/>
    </row>
    <row r="66" spans="9:15" s="18" customFormat="1" ht="12">
      <c r="I66" s="45"/>
      <c r="J66" s="45"/>
      <c r="K66" s="45"/>
      <c r="L66" s="45"/>
      <c r="M66" s="45"/>
      <c r="N66" s="45"/>
      <c r="O66" s="45"/>
    </row>
    <row r="67" spans="9:15" s="18" customFormat="1" ht="12">
      <c r="I67" s="45"/>
      <c r="J67" s="45"/>
      <c r="K67" s="45"/>
      <c r="L67" s="45"/>
      <c r="M67" s="45"/>
      <c r="N67" s="45"/>
      <c r="O67" s="45"/>
    </row>
    <row r="68" spans="9:15" s="18" customFormat="1" ht="12">
      <c r="I68" s="45"/>
      <c r="J68" s="45"/>
      <c r="K68" s="45"/>
      <c r="L68" s="45"/>
      <c r="M68" s="45"/>
      <c r="N68" s="45"/>
      <c r="O68" s="45"/>
    </row>
    <row r="69" spans="9:15" s="18" customFormat="1" ht="12">
      <c r="I69" s="45"/>
      <c r="J69" s="45"/>
      <c r="K69" s="45"/>
      <c r="L69" s="45"/>
      <c r="M69" s="45"/>
      <c r="N69" s="45"/>
      <c r="O69" s="45"/>
    </row>
    <row r="70" spans="9:15" s="18" customFormat="1" ht="12">
      <c r="I70" s="45"/>
      <c r="J70" s="45"/>
      <c r="K70" s="45"/>
      <c r="L70" s="45"/>
      <c r="M70" s="45"/>
      <c r="N70" s="45"/>
      <c r="O70" s="45"/>
    </row>
    <row r="71" spans="9:15" s="18" customFormat="1" ht="12">
      <c r="I71" s="45"/>
      <c r="J71" s="45"/>
      <c r="K71" s="45"/>
      <c r="L71" s="45"/>
      <c r="M71" s="45"/>
      <c r="N71" s="45"/>
      <c r="O71" s="45"/>
    </row>
    <row r="72" spans="9:15" s="18" customFormat="1" ht="12">
      <c r="I72" s="45"/>
      <c r="J72" s="45"/>
      <c r="K72" s="45"/>
      <c r="L72" s="45"/>
      <c r="M72" s="45"/>
      <c r="N72" s="45"/>
      <c r="O72" s="45"/>
    </row>
    <row r="73" spans="9:15" s="18" customFormat="1" ht="12">
      <c r="I73" s="45"/>
      <c r="J73" s="45"/>
      <c r="K73" s="45"/>
      <c r="L73" s="45"/>
      <c r="M73" s="45"/>
      <c r="N73" s="45"/>
      <c r="O73" s="45"/>
    </row>
    <row r="74" spans="9:15" s="18" customFormat="1" ht="12">
      <c r="I74" s="45"/>
      <c r="J74" s="45"/>
      <c r="K74" s="45"/>
      <c r="L74" s="45"/>
      <c r="M74" s="45"/>
      <c r="N74" s="45"/>
      <c r="O74" s="45"/>
    </row>
    <row r="75" spans="9:15" s="18" customFormat="1" ht="12">
      <c r="I75" s="45"/>
      <c r="J75" s="45"/>
      <c r="K75" s="45"/>
      <c r="L75" s="45"/>
      <c r="M75" s="45"/>
      <c r="N75" s="45"/>
      <c r="O75" s="45"/>
    </row>
    <row r="76" spans="9:15" s="18" customFormat="1" ht="12">
      <c r="I76" s="45"/>
      <c r="J76" s="45"/>
      <c r="K76" s="45"/>
      <c r="L76" s="45"/>
      <c r="M76" s="45"/>
      <c r="N76" s="45"/>
      <c r="O76" s="45"/>
    </row>
    <row r="77" spans="9:15" s="18" customFormat="1" ht="12">
      <c r="I77" s="45"/>
      <c r="J77" s="45"/>
      <c r="K77" s="45"/>
      <c r="L77" s="45"/>
      <c r="M77" s="45"/>
      <c r="N77" s="45"/>
      <c r="O77" s="45"/>
    </row>
    <row r="78" spans="9:15" s="18" customFormat="1" ht="12">
      <c r="I78" s="45"/>
      <c r="J78" s="45"/>
      <c r="K78" s="45"/>
      <c r="L78" s="45"/>
      <c r="M78" s="45"/>
      <c r="N78" s="45"/>
      <c r="O78" s="45"/>
    </row>
    <row r="79" spans="9:15" s="18" customFormat="1" ht="12">
      <c r="I79" s="45"/>
      <c r="J79" s="45"/>
      <c r="K79" s="45"/>
      <c r="L79" s="45"/>
      <c r="M79" s="45"/>
      <c r="N79" s="45"/>
      <c r="O79" s="45"/>
    </row>
    <row r="80" spans="9:15" s="18" customFormat="1" ht="12">
      <c r="I80" s="45"/>
      <c r="J80" s="45"/>
      <c r="K80" s="45"/>
      <c r="L80" s="45"/>
      <c r="M80" s="45"/>
      <c r="N80" s="45"/>
      <c r="O80" s="45"/>
    </row>
    <row r="81" spans="9:15" s="18" customFormat="1" ht="12">
      <c r="I81" s="45"/>
      <c r="J81" s="45"/>
      <c r="K81" s="45"/>
      <c r="L81" s="45"/>
      <c r="M81" s="45"/>
      <c r="N81" s="45"/>
      <c r="O81" s="45"/>
    </row>
    <row r="82" spans="9:15" s="18" customFormat="1" ht="12">
      <c r="I82" s="45"/>
      <c r="J82" s="45"/>
      <c r="K82" s="45"/>
      <c r="L82" s="45"/>
      <c r="M82" s="45"/>
      <c r="N82" s="45"/>
      <c r="O82" s="45"/>
    </row>
    <row r="83" spans="9:15" s="18" customFormat="1" ht="12">
      <c r="I83" s="45"/>
      <c r="J83" s="45"/>
      <c r="K83" s="45"/>
      <c r="L83" s="45"/>
      <c r="M83" s="45"/>
      <c r="N83" s="45"/>
      <c r="O83" s="45"/>
    </row>
    <row r="84" spans="9:15" s="18" customFormat="1" ht="12">
      <c r="I84" s="45"/>
      <c r="J84" s="45"/>
      <c r="K84" s="45"/>
      <c r="L84" s="45"/>
      <c r="M84" s="45"/>
      <c r="N84" s="45"/>
      <c r="O84" s="45"/>
    </row>
    <row r="85" spans="9:15" s="18" customFormat="1" ht="12">
      <c r="I85" s="45"/>
      <c r="J85" s="45"/>
      <c r="K85" s="45"/>
      <c r="L85" s="45"/>
      <c r="M85" s="45"/>
      <c r="N85" s="45"/>
      <c r="O85" s="45"/>
    </row>
    <row r="86" spans="9:15" s="18" customFormat="1" ht="12">
      <c r="I86" s="45"/>
      <c r="J86" s="45"/>
      <c r="K86" s="45"/>
      <c r="L86" s="45"/>
      <c r="M86" s="45"/>
      <c r="N86" s="45"/>
      <c r="O86" s="45"/>
    </row>
    <row r="87" spans="9:15" s="18" customFormat="1" ht="12">
      <c r="I87" s="45"/>
      <c r="J87" s="45"/>
      <c r="K87" s="45"/>
      <c r="L87" s="45"/>
      <c r="M87" s="45"/>
      <c r="N87" s="45"/>
      <c r="O87" s="45"/>
    </row>
    <row r="88" spans="9:15" s="18" customFormat="1" ht="12">
      <c r="I88" s="45"/>
      <c r="J88" s="45"/>
      <c r="K88" s="45"/>
      <c r="L88" s="45"/>
      <c r="M88" s="45"/>
      <c r="N88" s="45"/>
      <c r="O88" s="45"/>
    </row>
    <row r="89" spans="9:15" s="18" customFormat="1" ht="12">
      <c r="I89" s="45"/>
      <c r="J89" s="45"/>
      <c r="K89" s="45"/>
      <c r="L89" s="45"/>
      <c r="M89" s="45"/>
      <c r="N89" s="45"/>
      <c r="O89" s="45"/>
    </row>
    <row r="90" spans="9:15" s="18" customFormat="1" ht="12">
      <c r="I90" s="45"/>
      <c r="J90" s="45"/>
      <c r="K90" s="45"/>
      <c r="L90" s="45"/>
      <c r="M90" s="45"/>
      <c r="N90" s="45"/>
      <c r="O90" s="45"/>
    </row>
    <row r="91" spans="9:15" s="18" customFormat="1" ht="12">
      <c r="I91" s="45"/>
      <c r="J91" s="45"/>
      <c r="K91" s="45"/>
      <c r="L91" s="45"/>
      <c r="M91" s="45"/>
      <c r="N91" s="45"/>
      <c r="O91" s="45"/>
    </row>
    <row r="92" spans="9:15" s="18" customFormat="1" ht="12">
      <c r="I92" s="45"/>
      <c r="J92" s="45"/>
      <c r="K92" s="45"/>
      <c r="L92" s="45"/>
      <c r="M92" s="45"/>
      <c r="N92" s="45"/>
      <c r="O92" s="45"/>
    </row>
    <row r="93" spans="9:15" s="18" customFormat="1" ht="12">
      <c r="I93" s="45"/>
      <c r="J93" s="45"/>
      <c r="K93" s="45"/>
      <c r="L93" s="45"/>
      <c r="M93" s="45"/>
      <c r="N93" s="45"/>
      <c r="O93" s="45"/>
    </row>
    <row r="94" spans="9:15" s="18" customFormat="1" ht="12">
      <c r="I94" s="45"/>
      <c r="J94" s="45"/>
      <c r="K94" s="45"/>
      <c r="L94" s="45"/>
      <c r="M94" s="45"/>
      <c r="N94" s="45"/>
      <c r="O94" s="45"/>
    </row>
    <row r="95" spans="9:15" s="18" customFormat="1" ht="12">
      <c r="I95" s="45"/>
      <c r="J95" s="45"/>
      <c r="K95" s="45"/>
      <c r="L95" s="45"/>
      <c r="M95" s="45"/>
      <c r="N95" s="45"/>
      <c r="O95" s="45"/>
    </row>
    <row r="96" spans="9:15" s="18" customFormat="1" ht="12">
      <c r="I96" s="45"/>
      <c r="J96" s="45"/>
      <c r="K96" s="45"/>
      <c r="L96" s="45"/>
      <c r="M96" s="45"/>
      <c r="N96" s="45"/>
      <c r="O96" s="45"/>
    </row>
    <row r="97" spans="9:15" s="18" customFormat="1" ht="12">
      <c r="I97" s="45"/>
      <c r="J97" s="45"/>
      <c r="K97" s="45"/>
      <c r="L97" s="45"/>
      <c r="M97" s="45"/>
      <c r="N97" s="45"/>
      <c r="O97" s="45"/>
    </row>
    <row r="98" spans="9:15" s="18" customFormat="1" ht="12">
      <c r="I98" s="45"/>
      <c r="J98" s="45"/>
      <c r="K98" s="45"/>
      <c r="L98" s="45"/>
      <c r="M98" s="45"/>
      <c r="N98" s="45"/>
      <c r="O98" s="45"/>
    </row>
    <row r="99" spans="9:15" s="18" customFormat="1" ht="12">
      <c r="I99" s="45"/>
      <c r="J99" s="45"/>
      <c r="K99" s="45"/>
      <c r="L99" s="45"/>
      <c r="M99" s="45"/>
      <c r="N99" s="45"/>
      <c r="O99" s="45"/>
    </row>
    <row r="100" spans="9:15" s="18" customFormat="1" ht="12">
      <c r="I100" s="45"/>
      <c r="J100" s="45"/>
      <c r="K100" s="45"/>
      <c r="L100" s="45"/>
      <c r="M100" s="45"/>
      <c r="N100" s="45"/>
      <c r="O100" s="45"/>
    </row>
    <row r="101" spans="9:15" s="18" customFormat="1" ht="12">
      <c r="I101" s="45"/>
      <c r="J101" s="45"/>
      <c r="K101" s="45"/>
      <c r="L101" s="45"/>
      <c r="M101" s="45"/>
      <c r="N101" s="45"/>
      <c r="O101" s="45"/>
    </row>
    <row r="102" spans="9:15" s="18" customFormat="1" ht="12">
      <c r="I102" s="45"/>
      <c r="J102" s="45"/>
      <c r="K102" s="45"/>
      <c r="L102" s="45"/>
      <c r="M102" s="45"/>
      <c r="N102" s="45"/>
      <c r="O102" s="45"/>
    </row>
    <row r="103" spans="9:15" s="18" customFormat="1" ht="12">
      <c r="I103" s="45"/>
      <c r="J103" s="45"/>
      <c r="K103" s="45"/>
      <c r="L103" s="45"/>
      <c r="M103" s="45"/>
      <c r="N103" s="45"/>
      <c r="O103" s="45"/>
    </row>
    <row r="104" spans="9:15" s="18" customFormat="1" ht="12">
      <c r="I104" s="45"/>
      <c r="J104" s="45"/>
      <c r="K104" s="45"/>
      <c r="L104" s="45"/>
      <c r="M104" s="45"/>
      <c r="N104" s="45"/>
      <c r="O104" s="45"/>
    </row>
    <row r="105" spans="9:15" s="18" customFormat="1" ht="12">
      <c r="I105" s="45"/>
      <c r="J105" s="45"/>
      <c r="K105" s="45"/>
      <c r="L105" s="45"/>
      <c r="M105" s="45"/>
      <c r="N105" s="45"/>
      <c r="O105" s="45"/>
    </row>
    <row r="106" spans="9:15" s="18" customFormat="1" ht="12">
      <c r="I106" s="45"/>
      <c r="J106" s="45"/>
      <c r="K106" s="45"/>
      <c r="L106" s="45"/>
      <c r="M106" s="45"/>
      <c r="N106" s="45"/>
      <c r="O106" s="45"/>
    </row>
    <row r="107" spans="9:15" s="18" customFormat="1" ht="12">
      <c r="I107" s="45"/>
      <c r="J107" s="45"/>
      <c r="K107" s="45"/>
      <c r="L107" s="45"/>
      <c r="M107" s="45"/>
      <c r="N107" s="45"/>
      <c r="O107" s="45"/>
    </row>
    <row r="108" spans="9:15" s="18" customFormat="1" ht="12">
      <c r="I108" s="45"/>
      <c r="J108" s="45"/>
      <c r="K108" s="45"/>
      <c r="L108" s="45"/>
      <c r="M108" s="45"/>
      <c r="N108" s="45"/>
      <c r="O108" s="45"/>
    </row>
    <row r="109" spans="9:15" s="18" customFormat="1" ht="12">
      <c r="I109" s="45"/>
      <c r="J109" s="45"/>
      <c r="K109" s="45"/>
      <c r="L109" s="45"/>
      <c r="M109" s="45"/>
      <c r="N109" s="45"/>
      <c r="O109" s="45"/>
    </row>
    <row r="110" spans="9:15" s="18" customFormat="1" ht="12">
      <c r="I110" s="45"/>
      <c r="J110" s="45"/>
      <c r="K110" s="45"/>
      <c r="L110" s="45"/>
      <c r="M110" s="45"/>
      <c r="N110" s="45"/>
      <c r="O110" s="45"/>
    </row>
    <row r="111" spans="9:15" s="18" customFormat="1" ht="12">
      <c r="I111" s="45"/>
      <c r="J111" s="45"/>
      <c r="K111" s="45"/>
      <c r="L111" s="45"/>
      <c r="M111" s="45"/>
      <c r="N111" s="45"/>
      <c r="O111" s="45"/>
    </row>
    <row r="112" spans="9:15" s="18" customFormat="1" ht="12">
      <c r="I112" s="45"/>
      <c r="J112" s="45"/>
      <c r="K112" s="45"/>
      <c r="L112" s="45"/>
      <c r="M112" s="45"/>
      <c r="N112" s="45"/>
      <c r="O112" s="45"/>
    </row>
    <row r="113" spans="9:15" s="18" customFormat="1" ht="12">
      <c r="I113" s="45"/>
      <c r="J113" s="45"/>
      <c r="K113" s="45"/>
      <c r="L113" s="45"/>
      <c r="M113" s="45"/>
      <c r="N113" s="45"/>
      <c r="O113" s="45"/>
    </row>
    <row r="114" spans="9:15" s="18" customFormat="1" ht="12">
      <c r="I114" s="45"/>
      <c r="J114" s="45"/>
      <c r="K114" s="45"/>
      <c r="L114" s="45"/>
      <c r="M114" s="45"/>
      <c r="N114" s="45"/>
      <c r="O114" s="45"/>
    </row>
    <row r="115" spans="9:15" s="18" customFormat="1" ht="12">
      <c r="I115" s="45"/>
      <c r="J115" s="45"/>
      <c r="K115" s="45"/>
      <c r="L115" s="45"/>
      <c r="M115" s="45"/>
      <c r="N115" s="45"/>
      <c r="O115" s="45"/>
    </row>
    <row r="116" spans="9:15" s="18" customFormat="1" ht="12">
      <c r="I116" s="45"/>
      <c r="J116" s="45"/>
      <c r="K116" s="45"/>
      <c r="L116" s="45"/>
      <c r="M116" s="45"/>
      <c r="N116" s="45"/>
      <c r="O116" s="45"/>
    </row>
    <row r="117" spans="9:15" s="18" customFormat="1" ht="12">
      <c r="I117" s="45"/>
      <c r="J117" s="45"/>
      <c r="K117" s="45"/>
      <c r="L117" s="45"/>
      <c r="M117" s="45"/>
      <c r="N117" s="45"/>
      <c r="O117" s="45"/>
    </row>
    <row r="118" spans="9:15" s="18" customFormat="1" ht="12">
      <c r="I118" s="45"/>
      <c r="J118" s="45"/>
      <c r="K118" s="45"/>
      <c r="L118" s="45"/>
      <c r="M118" s="45"/>
      <c r="N118" s="45"/>
      <c r="O118" s="45"/>
    </row>
    <row r="119" spans="9:15" s="18" customFormat="1" ht="12">
      <c r="I119" s="45"/>
      <c r="J119" s="45"/>
      <c r="K119" s="45"/>
      <c r="L119" s="45"/>
      <c r="M119" s="45"/>
      <c r="N119" s="45"/>
      <c r="O119" s="45"/>
    </row>
    <row r="120" spans="9:15" s="18" customFormat="1" ht="12">
      <c r="I120" s="45"/>
      <c r="J120" s="45"/>
      <c r="K120" s="45"/>
      <c r="L120" s="45"/>
      <c r="M120" s="45"/>
      <c r="N120" s="45"/>
      <c r="O120" s="45"/>
    </row>
    <row r="121" spans="9:15" s="18" customFormat="1" ht="12">
      <c r="I121" s="45"/>
      <c r="J121" s="45"/>
      <c r="K121" s="45"/>
      <c r="L121" s="45"/>
      <c r="M121" s="45"/>
      <c r="N121" s="45"/>
      <c r="O121" s="45"/>
    </row>
    <row r="122" spans="9:15" s="18" customFormat="1" ht="12">
      <c r="I122" s="45"/>
      <c r="J122" s="45"/>
      <c r="K122" s="45"/>
      <c r="L122" s="45"/>
      <c r="M122" s="45"/>
      <c r="N122" s="45"/>
      <c r="O122" s="45"/>
    </row>
    <row r="123" spans="9:15" s="18" customFormat="1" ht="12">
      <c r="I123" s="45"/>
      <c r="J123" s="45"/>
      <c r="K123" s="45"/>
      <c r="L123" s="45"/>
      <c r="M123" s="45"/>
      <c r="N123" s="45"/>
      <c r="O123" s="45"/>
    </row>
    <row r="124" spans="9:15" s="18" customFormat="1" ht="12">
      <c r="I124" s="45"/>
      <c r="J124" s="45"/>
      <c r="K124" s="45"/>
      <c r="L124" s="45"/>
      <c r="M124" s="45"/>
      <c r="N124" s="45"/>
      <c r="O124" s="45"/>
    </row>
    <row r="125" spans="9:15" s="18" customFormat="1" ht="12">
      <c r="I125" s="45"/>
      <c r="J125" s="45"/>
      <c r="K125" s="45"/>
      <c r="L125" s="45"/>
      <c r="M125" s="45"/>
      <c r="N125" s="45"/>
      <c r="O125" s="45"/>
    </row>
    <row r="126" spans="9:15" s="18" customFormat="1" ht="12">
      <c r="I126" s="45"/>
      <c r="J126" s="45"/>
      <c r="K126" s="45"/>
      <c r="L126" s="45"/>
      <c r="M126" s="45"/>
      <c r="N126" s="45"/>
      <c r="O126" s="45"/>
    </row>
    <row r="127" spans="9:15" s="18" customFormat="1" ht="12">
      <c r="I127" s="45"/>
      <c r="J127" s="45"/>
      <c r="K127" s="45"/>
      <c r="L127" s="45"/>
      <c r="M127" s="45"/>
      <c r="N127" s="45"/>
      <c r="O127" s="45"/>
    </row>
    <row r="128" spans="9:15" s="18" customFormat="1" ht="12">
      <c r="I128" s="45"/>
      <c r="J128" s="45"/>
      <c r="K128" s="45"/>
      <c r="L128" s="45"/>
      <c r="M128" s="45"/>
      <c r="N128" s="45"/>
      <c r="O128" s="45"/>
    </row>
    <row r="129" spans="9:15" s="18" customFormat="1" ht="12">
      <c r="I129" s="45"/>
      <c r="J129" s="45"/>
      <c r="K129" s="45"/>
      <c r="L129" s="45"/>
      <c r="M129" s="45"/>
      <c r="N129" s="45"/>
      <c r="O129" s="45"/>
    </row>
    <row r="130" spans="9:15" s="18" customFormat="1" ht="12">
      <c r="I130" s="45"/>
      <c r="J130" s="45"/>
      <c r="K130" s="45"/>
      <c r="L130" s="45"/>
      <c r="M130" s="45"/>
      <c r="N130" s="45"/>
      <c r="O130" s="45"/>
    </row>
    <row r="131" spans="9:15" s="18" customFormat="1" ht="12">
      <c r="I131" s="45"/>
      <c r="J131" s="45"/>
      <c r="K131" s="45"/>
      <c r="L131" s="45"/>
      <c r="M131" s="45"/>
      <c r="N131" s="45"/>
      <c r="O131" s="45"/>
    </row>
    <row r="132" spans="9:15" s="18" customFormat="1" ht="12">
      <c r="I132" s="45"/>
      <c r="J132" s="45"/>
      <c r="K132" s="45"/>
      <c r="L132" s="45"/>
      <c r="M132" s="45"/>
      <c r="N132" s="45"/>
      <c r="O132" s="45"/>
    </row>
    <row r="133" spans="9:15" s="18" customFormat="1" ht="12">
      <c r="I133" s="45"/>
      <c r="J133" s="45"/>
      <c r="K133" s="45"/>
      <c r="L133" s="45"/>
      <c r="M133" s="45"/>
      <c r="N133" s="45"/>
      <c r="O133" s="45"/>
    </row>
    <row r="134" spans="9:15" s="18" customFormat="1" ht="12">
      <c r="I134" s="45"/>
      <c r="J134" s="45"/>
      <c r="K134" s="45"/>
      <c r="L134" s="45"/>
      <c r="M134" s="45"/>
      <c r="N134" s="45"/>
      <c r="O134" s="45"/>
    </row>
    <row r="135" spans="9:15" s="18" customFormat="1" ht="12">
      <c r="I135" s="45"/>
      <c r="J135" s="45"/>
      <c r="K135" s="45"/>
      <c r="L135" s="45"/>
      <c r="M135" s="45"/>
      <c r="N135" s="45"/>
      <c r="O135" s="45"/>
    </row>
    <row r="136" spans="9:15" s="18" customFormat="1" ht="12">
      <c r="I136" s="45"/>
      <c r="J136" s="45"/>
      <c r="K136" s="45"/>
      <c r="L136" s="45"/>
      <c r="M136" s="45"/>
      <c r="N136" s="45"/>
      <c r="O136" s="45"/>
    </row>
    <row r="137" spans="9:15" s="18" customFormat="1" ht="12">
      <c r="I137" s="45"/>
      <c r="J137" s="45"/>
      <c r="K137" s="45"/>
      <c r="L137" s="45"/>
      <c r="M137" s="45"/>
      <c r="N137" s="45"/>
      <c r="O137" s="45"/>
    </row>
    <row r="138" spans="9:15" s="18" customFormat="1" ht="12">
      <c r="I138" s="45"/>
      <c r="J138" s="45"/>
      <c r="K138" s="45"/>
      <c r="L138" s="45"/>
      <c r="M138" s="45"/>
      <c r="N138" s="45"/>
      <c r="O138" s="45"/>
    </row>
    <row r="139" spans="9:15" s="18" customFormat="1" ht="12">
      <c r="I139" s="45"/>
      <c r="J139" s="45"/>
      <c r="K139" s="45"/>
      <c r="L139" s="45"/>
      <c r="M139" s="45"/>
      <c r="N139" s="45"/>
      <c r="O139" s="45"/>
    </row>
    <row r="140" spans="9:15" s="18" customFormat="1" ht="12">
      <c r="I140" s="45"/>
      <c r="J140" s="45"/>
      <c r="K140" s="45"/>
      <c r="L140" s="45"/>
      <c r="M140" s="45"/>
      <c r="N140" s="45"/>
      <c r="O140" s="45"/>
    </row>
    <row r="141" spans="9:15" s="18" customFormat="1" ht="12">
      <c r="I141" s="45"/>
      <c r="J141" s="45"/>
      <c r="K141" s="45"/>
      <c r="L141" s="45"/>
      <c r="M141" s="45"/>
      <c r="N141" s="45"/>
      <c r="O141" s="45"/>
    </row>
    <row r="142" spans="9:15" s="18" customFormat="1" ht="12">
      <c r="I142" s="45"/>
      <c r="J142" s="45"/>
      <c r="K142" s="45"/>
      <c r="L142" s="45"/>
      <c r="M142" s="45"/>
      <c r="N142" s="45"/>
      <c r="O142" s="45"/>
    </row>
    <row r="143" spans="9:15" s="18" customFormat="1" ht="12">
      <c r="I143" s="45"/>
      <c r="J143" s="45"/>
      <c r="K143" s="45"/>
      <c r="L143" s="45"/>
      <c r="M143" s="45"/>
      <c r="N143" s="45"/>
      <c r="O143" s="45"/>
    </row>
    <row r="144" spans="9:15" s="18" customFormat="1" ht="12">
      <c r="I144" s="45"/>
      <c r="J144" s="45"/>
      <c r="K144" s="45"/>
      <c r="L144" s="45"/>
      <c r="M144" s="45"/>
      <c r="N144" s="45"/>
      <c r="O144" s="45"/>
    </row>
    <row r="145" spans="9:15" s="18" customFormat="1" ht="12">
      <c r="I145" s="45"/>
      <c r="J145" s="45"/>
      <c r="K145" s="45"/>
      <c r="L145" s="45"/>
      <c r="M145" s="45"/>
      <c r="N145" s="45"/>
      <c r="O145" s="45"/>
    </row>
    <row r="146" spans="9:19" s="18" customFormat="1" ht="14.25">
      <c r="I146" s="45"/>
      <c r="J146" s="45"/>
      <c r="K146" s="45"/>
      <c r="L146" s="45"/>
      <c r="M146" s="45"/>
      <c r="N146" s="45"/>
      <c r="O146" s="45"/>
      <c r="P146"/>
      <c r="Q146"/>
      <c r="R146"/>
      <c r="S146"/>
    </row>
    <row r="147" spans="9:19" s="18" customFormat="1" ht="14.25">
      <c r="I147" s="45"/>
      <c r="J147" s="45"/>
      <c r="K147" s="45"/>
      <c r="L147" s="45"/>
      <c r="M147" s="45"/>
      <c r="N147" s="45"/>
      <c r="O147" s="45"/>
      <c r="P147"/>
      <c r="Q147"/>
      <c r="R147"/>
      <c r="S147"/>
    </row>
    <row r="148" spans="9:19" s="18" customFormat="1" ht="14.25">
      <c r="I148" s="45"/>
      <c r="J148" s="45"/>
      <c r="K148" s="45"/>
      <c r="L148" s="45"/>
      <c r="M148" s="45"/>
      <c r="N148" s="45"/>
      <c r="O148" s="45"/>
      <c r="P148"/>
      <c r="Q148"/>
      <c r="R148"/>
      <c r="S148"/>
    </row>
    <row r="149" spans="9:19" s="18" customFormat="1" ht="14.25">
      <c r="I149" s="45"/>
      <c r="J149" s="45"/>
      <c r="K149" s="45"/>
      <c r="L149" s="45"/>
      <c r="M149" s="45"/>
      <c r="N149" s="45"/>
      <c r="O149" s="45"/>
      <c r="P149"/>
      <c r="Q149"/>
      <c r="R149"/>
      <c r="S149"/>
    </row>
    <row r="150" spans="9:19" s="18" customFormat="1" ht="14.25">
      <c r="I150" s="45"/>
      <c r="J150" s="45"/>
      <c r="K150" s="45"/>
      <c r="L150" s="45"/>
      <c r="M150" s="45"/>
      <c r="N150" s="45"/>
      <c r="O150" s="45"/>
      <c r="P150"/>
      <c r="Q150"/>
      <c r="R150"/>
      <c r="S150"/>
    </row>
    <row r="151" spans="9:19" s="18" customFormat="1" ht="14.25">
      <c r="I151" s="45"/>
      <c r="J151" s="45"/>
      <c r="K151" s="45"/>
      <c r="L151" s="45"/>
      <c r="M151" s="45"/>
      <c r="N151" s="45"/>
      <c r="O151" s="45"/>
      <c r="P151"/>
      <c r="Q151"/>
      <c r="R151"/>
      <c r="S151"/>
    </row>
    <row r="152" spans="9:19" s="18" customFormat="1" ht="14.25">
      <c r="I152" s="45"/>
      <c r="J152" s="45"/>
      <c r="K152" s="45"/>
      <c r="L152" s="45"/>
      <c r="M152" s="45"/>
      <c r="N152" s="45"/>
      <c r="O152" s="45"/>
      <c r="P152"/>
      <c r="Q152"/>
      <c r="R152"/>
      <c r="S152"/>
    </row>
  </sheetData>
  <sheetProtection/>
  <mergeCells count="19">
    <mergeCell ref="P4:R4"/>
    <mergeCell ref="S4:S6"/>
    <mergeCell ref="P5:P6"/>
    <mergeCell ref="Q5:Q6"/>
    <mergeCell ref="R5:R6"/>
    <mergeCell ref="A60:O60"/>
    <mergeCell ref="B4:E4"/>
    <mergeCell ref="B5:B6"/>
    <mergeCell ref="C5:C6"/>
    <mergeCell ref="E5:E6"/>
    <mergeCell ref="F4:F6"/>
    <mergeCell ref="G4:O4"/>
    <mergeCell ref="I5:O5"/>
    <mergeCell ref="A2:O2"/>
    <mergeCell ref="A3:O3"/>
    <mergeCell ref="A4:A6"/>
    <mergeCell ref="D5:D6"/>
    <mergeCell ref="G5:G6"/>
    <mergeCell ref="H5:H6"/>
  </mergeCells>
  <printOptions horizontalCentered="1"/>
  <pageMargins left="0.1968503937007874" right="0.1968503937007874" top="0.7874015748031497" bottom="0.7874015748031497" header="0" footer="0"/>
  <pageSetup fitToHeight="0" fitToWidth="1" horizontalDpi="600" verticalDpi="600" orientation="landscape" paperSize="9" scale="9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R146"/>
  <sheetViews>
    <sheetView showZeros="0" zoomScalePageLayoutView="0" workbookViewId="0" topLeftCell="A102">
      <selection activeCell="D125" sqref="D125"/>
    </sheetView>
  </sheetViews>
  <sheetFormatPr defaultColWidth="9.00390625" defaultRowHeight="14.25"/>
  <cols>
    <col min="1" max="1" width="28.50390625" style="61" customWidth="1"/>
    <col min="2" max="2" width="6.875" style="0" customWidth="1"/>
    <col min="3" max="3" width="7.125" style="0" customWidth="1"/>
    <col min="4" max="4" width="7.00390625" style="0" customWidth="1"/>
    <col min="5" max="7" width="7.625" style="0" customWidth="1"/>
    <col min="8" max="8" width="9.625" style="0" customWidth="1"/>
  </cols>
  <sheetData>
    <row r="1" spans="1:252" ht="25.5" customHeight="1">
      <c r="A1" s="137" t="s">
        <v>431</v>
      </c>
      <c r="B1" s="138"/>
      <c r="C1" s="9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</row>
    <row r="2" spans="1:8" ht="25.5" customHeight="1">
      <c r="A2" s="259" t="s">
        <v>421</v>
      </c>
      <c r="B2" s="259"/>
      <c r="C2" s="259"/>
      <c r="D2" s="259"/>
      <c r="E2" s="259"/>
      <c r="F2" s="259"/>
      <c r="G2" s="259"/>
      <c r="H2" s="259"/>
    </row>
    <row r="3" spans="1:8" ht="18" customHeight="1">
      <c r="A3" s="255" t="s">
        <v>460</v>
      </c>
      <c r="B3" s="256"/>
      <c r="C3" s="256"/>
      <c r="D3" s="256"/>
      <c r="E3" s="21"/>
      <c r="F3" s="12"/>
      <c r="G3" s="12"/>
      <c r="H3" s="133" t="s">
        <v>247</v>
      </c>
    </row>
    <row r="4" spans="1:8" s="18" customFormat="1" ht="17.25" customHeight="1">
      <c r="A4" s="257" t="s">
        <v>1</v>
      </c>
      <c r="B4" s="245" t="s">
        <v>40</v>
      </c>
      <c r="C4" s="258" t="s">
        <v>31</v>
      </c>
      <c r="D4" s="258"/>
      <c r="E4" s="239" t="s">
        <v>3</v>
      </c>
      <c r="F4" s="240"/>
      <c r="G4" s="240"/>
      <c r="H4" s="229" t="s">
        <v>42</v>
      </c>
    </row>
    <row r="5" spans="1:8" s="18" customFormat="1" ht="19.5" customHeight="1">
      <c r="A5" s="257"/>
      <c r="B5" s="245"/>
      <c r="C5" s="245" t="s">
        <v>38</v>
      </c>
      <c r="D5" s="245" t="s">
        <v>382</v>
      </c>
      <c r="E5" s="236" t="s">
        <v>30</v>
      </c>
      <c r="F5" s="237" t="s">
        <v>418</v>
      </c>
      <c r="G5" s="237" t="s">
        <v>419</v>
      </c>
      <c r="H5" s="230"/>
    </row>
    <row r="6" spans="1:8" s="18" customFormat="1" ht="21.75" customHeight="1">
      <c r="A6" s="257"/>
      <c r="B6" s="245"/>
      <c r="C6" s="245"/>
      <c r="D6" s="245"/>
      <c r="E6" s="231"/>
      <c r="F6" s="238"/>
      <c r="G6" s="238"/>
      <c r="H6" s="231"/>
    </row>
    <row r="7" spans="1:8" s="38" customFormat="1" ht="18.75" customHeight="1">
      <c r="A7" s="59" t="s">
        <v>303</v>
      </c>
      <c r="B7" s="37"/>
      <c r="C7" s="37">
        <f>SUM(C8:C25)</f>
        <v>0</v>
      </c>
      <c r="D7" s="208">
        <f>D9+D10+D11+D12+D13+D14+D15+D16+D17+D18+D19+D20+D25+D8</f>
        <v>1228</v>
      </c>
      <c r="E7" s="6">
        <f>E8+E9+E10+E11+E13+E14+E15+E16+E17+E18+E19+E20+E25</f>
        <v>1085</v>
      </c>
      <c r="F7" s="6">
        <f>F8+F25</f>
        <v>12</v>
      </c>
      <c r="G7" s="6">
        <f>G8+G17+G18+G20+G25</f>
        <v>131</v>
      </c>
      <c r="H7" s="6"/>
    </row>
    <row r="8" spans="1:8" s="38" customFormat="1" ht="18.75" customHeight="1">
      <c r="A8" s="36" t="s">
        <v>188</v>
      </c>
      <c r="B8" s="37"/>
      <c r="C8" s="40"/>
      <c r="D8" s="207">
        <v>35</v>
      </c>
      <c r="E8" s="9">
        <v>28</v>
      </c>
      <c r="F8" s="9"/>
      <c r="G8" s="9">
        <v>7</v>
      </c>
      <c r="H8" s="1"/>
    </row>
    <row r="9" spans="1:8" s="38" customFormat="1" ht="18.75" customHeight="1">
      <c r="A9" s="39" t="s">
        <v>297</v>
      </c>
      <c r="B9" s="37"/>
      <c r="C9" s="40"/>
      <c r="D9" s="207">
        <v>1</v>
      </c>
      <c r="E9" s="9">
        <v>1</v>
      </c>
      <c r="F9" s="8"/>
      <c r="G9" s="8"/>
      <c r="H9" s="1"/>
    </row>
    <row r="10" spans="1:8" s="38" customFormat="1" ht="18.75" customHeight="1">
      <c r="A10" s="36" t="s">
        <v>187</v>
      </c>
      <c r="B10" s="37"/>
      <c r="C10" s="40"/>
      <c r="D10" s="207">
        <v>719</v>
      </c>
      <c r="E10" s="9">
        <v>719</v>
      </c>
      <c r="F10" s="8"/>
      <c r="G10" s="8"/>
      <c r="H10" s="1"/>
    </row>
    <row r="11" spans="1:8" s="38" customFormat="1" ht="18.75" customHeight="1">
      <c r="A11" s="36" t="s">
        <v>186</v>
      </c>
      <c r="B11" s="37"/>
      <c r="C11" s="40"/>
      <c r="D11" s="207">
        <v>13</v>
      </c>
      <c r="E11" s="9">
        <v>13</v>
      </c>
      <c r="F11" s="8"/>
      <c r="G11" s="8"/>
      <c r="H11" s="1"/>
    </row>
    <row r="12" spans="1:8" s="38" customFormat="1" ht="18.75" customHeight="1">
      <c r="A12" s="36" t="s">
        <v>185</v>
      </c>
      <c r="B12" s="37">
        <f>SUM(C12:D12)</f>
        <v>0</v>
      </c>
      <c r="C12" s="40"/>
      <c r="D12" s="207"/>
      <c r="E12" s="9"/>
      <c r="F12" s="8"/>
      <c r="G12" s="8"/>
      <c r="H12" s="1"/>
    </row>
    <row r="13" spans="1:8" s="38" customFormat="1" ht="18.75" customHeight="1">
      <c r="A13" s="210" t="s">
        <v>532</v>
      </c>
      <c r="B13" s="37"/>
      <c r="C13" s="40"/>
      <c r="D13" s="207">
        <v>5</v>
      </c>
      <c r="E13" s="9">
        <v>5</v>
      </c>
      <c r="F13" s="8"/>
      <c r="G13" s="8"/>
      <c r="H13" s="1"/>
    </row>
    <row r="14" spans="1:8" s="38" customFormat="1" ht="18.75" customHeight="1">
      <c r="A14" s="210" t="s">
        <v>535</v>
      </c>
      <c r="B14" s="37"/>
      <c r="C14" s="40"/>
      <c r="D14" s="207">
        <v>1</v>
      </c>
      <c r="E14" s="9">
        <v>1</v>
      </c>
      <c r="F14" s="8"/>
      <c r="G14" s="8"/>
      <c r="H14" s="1"/>
    </row>
    <row r="15" spans="1:8" s="38" customFormat="1" ht="18.75" customHeight="1">
      <c r="A15" s="36" t="s">
        <v>184</v>
      </c>
      <c r="B15" s="37"/>
      <c r="C15" s="40"/>
      <c r="D15" s="207">
        <v>2</v>
      </c>
      <c r="E15" s="9">
        <v>2</v>
      </c>
      <c r="F15" s="8"/>
      <c r="G15" s="8"/>
      <c r="H15" s="1"/>
    </row>
    <row r="16" spans="1:8" s="38" customFormat="1" ht="18.75" customHeight="1">
      <c r="A16" s="210" t="s">
        <v>536</v>
      </c>
      <c r="B16" s="37"/>
      <c r="C16" s="40"/>
      <c r="D16" s="207">
        <v>3</v>
      </c>
      <c r="E16" s="9">
        <v>3</v>
      </c>
      <c r="F16" s="8"/>
      <c r="G16" s="8"/>
      <c r="H16" s="1"/>
    </row>
    <row r="17" spans="1:8" s="38" customFormat="1" ht="18.75" customHeight="1">
      <c r="A17" s="36" t="s">
        <v>183</v>
      </c>
      <c r="B17" s="37"/>
      <c r="C17" s="40"/>
      <c r="D17" s="207">
        <v>38</v>
      </c>
      <c r="E17" s="9">
        <v>20</v>
      </c>
      <c r="F17" s="8"/>
      <c r="G17" s="8">
        <v>18</v>
      </c>
      <c r="H17" s="1"/>
    </row>
    <row r="18" spans="1:8" s="38" customFormat="1" ht="18.75" customHeight="1">
      <c r="A18" s="210" t="s">
        <v>533</v>
      </c>
      <c r="B18" s="37"/>
      <c r="C18" s="40"/>
      <c r="D18" s="207">
        <v>178</v>
      </c>
      <c r="E18" s="9">
        <v>89</v>
      </c>
      <c r="F18" s="8"/>
      <c r="G18" s="8">
        <v>89</v>
      </c>
      <c r="H18" s="1"/>
    </row>
    <row r="19" spans="1:8" s="38" customFormat="1" ht="18.75" customHeight="1">
      <c r="A19" s="210" t="s">
        <v>534</v>
      </c>
      <c r="B19" s="37"/>
      <c r="C19" s="40"/>
      <c r="D19" s="207">
        <v>23</v>
      </c>
      <c r="E19" s="9">
        <v>23</v>
      </c>
      <c r="F19" s="8"/>
      <c r="G19" s="8"/>
      <c r="H19" s="1"/>
    </row>
    <row r="20" spans="1:8" s="38" customFormat="1" ht="18.75" customHeight="1">
      <c r="A20" s="36" t="s">
        <v>182</v>
      </c>
      <c r="B20" s="37"/>
      <c r="C20" s="40"/>
      <c r="D20" s="207">
        <f>E20+G20</f>
        <v>95</v>
      </c>
      <c r="E20" s="9">
        <f>E21+E22+E23+E24</f>
        <v>93</v>
      </c>
      <c r="F20" s="8"/>
      <c r="G20" s="8">
        <f>G24</f>
        <v>2</v>
      </c>
      <c r="H20" s="1"/>
    </row>
    <row r="21" spans="1:8" s="38" customFormat="1" ht="18.75" customHeight="1">
      <c r="A21" s="36" t="s">
        <v>230</v>
      </c>
      <c r="B21" s="37"/>
      <c r="C21" s="40"/>
      <c r="D21" s="207">
        <f>E21</f>
        <v>2</v>
      </c>
      <c r="E21" s="9">
        <v>2</v>
      </c>
      <c r="F21" s="8"/>
      <c r="G21" s="8"/>
      <c r="H21" s="1"/>
    </row>
    <row r="22" spans="1:8" s="38" customFormat="1" ht="18.75" customHeight="1">
      <c r="A22" s="36" t="s">
        <v>231</v>
      </c>
      <c r="B22" s="37"/>
      <c r="C22" s="40"/>
      <c r="D22" s="207">
        <f>E22</f>
        <v>2</v>
      </c>
      <c r="E22" s="9">
        <v>2</v>
      </c>
      <c r="F22" s="8"/>
      <c r="G22" s="8"/>
      <c r="H22" s="1"/>
    </row>
    <row r="23" spans="1:8" s="38" customFormat="1" ht="18.75" customHeight="1">
      <c r="A23" s="36" t="s">
        <v>232</v>
      </c>
      <c r="B23" s="37"/>
      <c r="C23" s="40"/>
      <c r="D23" s="207">
        <f>E23</f>
        <v>82</v>
      </c>
      <c r="E23" s="10">
        <v>82</v>
      </c>
      <c r="F23" s="7"/>
      <c r="G23" s="7"/>
      <c r="H23" s="1"/>
    </row>
    <row r="24" spans="1:8" s="38" customFormat="1" ht="18.75" customHeight="1">
      <c r="A24" s="209" t="s">
        <v>537</v>
      </c>
      <c r="B24" s="37"/>
      <c r="C24" s="40"/>
      <c r="D24" s="207">
        <v>9</v>
      </c>
      <c r="E24" s="10">
        <v>7</v>
      </c>
      <c r="F24" s="7"/>
      <c r="G24" s="7">
        <v>2</v>
      </c>
      <c r="H24" s="1"/>
    </row>
    <row r="25" spans="1:8" s="38" customFormat="1" ht="18.75" customHeight="1">
      <c r="A25" s="36" t="s">
        <v>181</v>
      </c>
      <c r="B25" s="40"/>
      <c r="C25" s="40"/>
      <c r="D25" s="207">
        <f>D26+D27</f>
        <v>115</v>
      </c>
      <c r="E25" s="9">
        <f>E26+E27</f>
        <v>88</v>
      </c>
      <c r="F25" s="8">
        <f>F27</f>
        <v>12</v>
      </c>
      <c r="G25" s="8">
        <f>G26</f>
        <v>15</v>
      </c>
      <c r="H25" s="1"/>
    </row>
    <row r="26" spans="1:8" s="38" customFormat="1" ht="18.75" customHeight="1">
      <c r="A26" s="36" t="s">
        <v>233</v>
      </c>
      <c r="B26" s="40"/>
      <c r="C26" s="40"/>
      <c r="D26" s="207">
        <v>86</v>
      </c>
      <c r="E26" s="10">
        <v>71</v>
      </c>
      <c r="F26" s="7"/>
      <c r="G26" s="7">
        <v>15</v>
      </c>
      <c r="H26" s="1"/>
    </row>
    <row r="27" spans="1:8" s="38" customFormat="1" ht="18.75" customHeight="1">
      <c r="A27" s="36" t="s">
        <v>272</v>
      </c>
      <c r="B27" s="40"/>
      <c r="C27" s="40"/>
      <c r="D27" s="207">
        <v>29</v>
      </c>
      <c r="E27" s="10">
        <v>17</v>
      </c>
      <c r="F27" s="7">
        <v>12</v>
      </c>
      <c r="G27" s="7"/>
      <c r="H27" s="1"/>
    </row>
    <row r="28" spans="1:8" s="38" customFormat="1" ht="18.75" customHeight="1">
      <c r="A28" s="59" t="s">
        <v>304</v>
      </c>
      <c r="B28" s="208">
        <f>SUM(C28:D28)</f>
        <v>603</v>
      </c>
      <c r="C28" s="37">
        <f>SUM(C29:C37)</f>
        <v>0</v>
      </c>
      <c r="D28" s="207">
        <v>603</v>
      </c>
      <c r="E28" s="10">
        <v>475</v>
      </c>
      <c r="F28" s="7"/>
      <c r="G28" s="7">
        <v>128</v>
      </c>
      <c r="H28" s="1"/>
    </row>
    <row r="29" spans="1:8" s="38" customFormat="1" ht="18.75" customHeight="1" hidden="1">
      <c r="A29" s="36" t="s">
        <v>180</v>
      </c>
      <c r="B29" s="37">
        <f>SUM(C29:D29)</f>
        <v>0</v>
      </c>
      <c r="C29" s="40"/>
      <c r="D29" s="207"/>
      <c r="E29" s="10"/>
      <c r="F29" s="7"/>
      <c r="G29" s="7"/>
      <c r="H29" s="1"/>
    </row>
    <row r="30" spans="1:8" s="38" customFormat="1" ht="18.75" customHeight="1" hidden="1">
      <c r="A30" s="36" t="s">
        <v>229</v>
      </c>
      <c r="B30" s="37"/>
      <c r="C30" s="40"/>
      <c r="D30" s="207"/>
      <c r="E30" s="9">
        <f>E31+E32+E33</f>
        <v>0</v>
      </c>
      <c r="F30" s="9">
        <f>F31+F32+F33</f>
        <v>0</v>
      </c>
      <c r="G30" s="9"/>
      <c r="H30" s="1"/>
    </row>
    <row r="31" spans="1:8" s="38" customFormat="1" ht="18.75" customHeight="1" hidden="1">
      <c r="A31" s="39" t="s">
        <v>178</v>
      </c>
      <c r="B31" s="37"/>
      <c r="C31" s="40"/>
      <c r="D31" s="207"/>
      <c r="E31" s="9"/>
      <c r="F31" s="8"/>
      <c r="G31" s="8"/>
      <c r="H31" s="1"/>
    </row>
    <row r="32" spans="1:8" s="38" customFormat="1" ht="18.75" customHeight="1" hidden="1">
      <c r="A32" s="39" t="s">
        <v>179</v>
      </c>
      <c r="B32" s="37"/>
      <c r="C32" s="40"/>
      <c r="D32" s="207"/>
      <c r="E32" s="9"/>
      <c r="F32" s="8"/>
      <c r="G32" s="8"/>
      <c r="H32" s="1"/>
    </row>
    <row r="33" spans="1:8" s="38" customFormat="1" ht="18.75" customHeight="1" hidden="1">
      <c r="A33" s="39" t="s">
        <v>234</v>
      </c>
      <c r="B33" s="37"/>
      <c r="C33" s="40"/>
      <c r="D33" s="207"/>
      <c r="E33" s="9"/>
      <c r="F33" s="8"/>
      <c r="G33" s="8"/>
      <c r="H33" s="1"/>
    </row>
    <row r="34" spans="1:8" s="38" customFormat="1" ht="18.75" customHeight="1" hidden="1">
      <c r="A34" s="39" t="s">
        <v>235</v>
      </c>
      <c r="B34" s="37"/>
      <c r="C34" s="40"/>
      <c r="D34" s="207"/>
      <c r="E34" s="9">
        <f>E35+E36</f>
        <v>0</v>
      </c>
      <c r="F34" s="9">
        <f>F35+F36</f>
        <v>0</v>
      </c>
      <c r="G34" s="9"/>
      <c r="H34" s="1"/>
    </row>
    <row r="35" spans="1:8" s="38" customFormat="1" ht="18.75" customHeight="1" hidden="1">
      <c r="A35" s="39" t="s">
        <v>236</v>
      </c>
      <c r="B35" s="37"/>
      <c r="C35" s="40"/>
      <c r="D35" s="207"/>
      <c r="E35" s="9"/>
      <c r="F35" s="15"/>
      <c r="G35" s="15"/>
      <c r="H35" s="1"/>
    </row>
    <row r="36" spans="1:8" s="38" customFormat="1" ht="18.75" customHeight="1" hidden="1">
      <c r="A36" s="39" t="s">
        <v>237</v>
      </c>
      <c r="B36" s="37"/>
      <c r="C36" s="40"/>
      <c r="D36" s="207"/>
      <c r="E36" s="9"/>
      <c r="F36" s="15"/>
      <c r="G36" s="15"/>
      <c r="H36" s="1"/>
    </row>
    <row r="37" spans="1:8" s="38" customFormat="1" ht="18.75" customHeight="1" hidden="1">
      <c r="A37" s="39" t="s">
        <v>177</v>
      </c>
      <c r="B37" s="37">
        <f>SUM(C37:D37)</f>
        <v>0</v>
      </c>
      <c r="C37" s="40"/>
      <c r="D37" s="207"/>
      <c r="E37" s="9">
        <f>E38+E39</f>
        <v>2102</v>
      </c>
      <c r="F37" s="9">
        <f>F38+F39</f>
        <v>0</v>
      </c>
      <c r="G37" s="9">
        <f>G38+G39</f>
        <v>4684</v>
      </c>
      <c r="H37" s="1"/>
    </row>
    <row r="38" spans="1:8" s="38" customFormat="1" ht="18.75" customHeight="1">
      <c r="A38" s="59" t="s">
        <v>305</v>
      </c>
      <c r="B38" s="208">
        <f>B39+B41</f>
        <v>9534</v>
      </c>
      <c r="C38" s="208">
        <f>C39</f>
        <v>3540</v>
      </c>
      <c r="D38" s="207">
        <f>D39+D40+D41</f>
        <v>3396</v>
      </c>
      <c r="E38" s="9">
        <f>E39+E40+E41</f>
        <v>1054</v>
      </c>
      <c r="F38" s="15"/>
      <c r="G38" s="15">
        <f>G39</f>
        <v>2342</v>
      </c>
      <c r="H38" s="1"/>
    </row>
    <row r="39" spans="1:8" s="38" customFormat="1" ht="18.75" customHeight="1">
      <c r="A39" s="39" t="s">
        <v>176</v>
      </c>
      <c r="B39" s="208">
        <v>9528</v>
      </c>
      <c r="C39" s="207">
        <v>3540</v>
      </c>
      <c r="D39" s="207">
        <v>3390</v>
      </c>
      <c r="E39" s="9">
        <v>1048</v>
      </c>
      <c r="F39" s="15"/>
      <c r="G39" s="15">
        <v>2342</v>
      </c>
      <c r="H39" s="1"/>
    </row>
    <row r="40" spans="1:8" s="38" customFormat="1" ht="18.75" customHeight="1">
      <c r="A40" s="39" t="s">
        <v>175</v>
      </c>
      <c r="B40" s="37"/>
      <c r="C40" s="40"/>
      <c r="D40" s="207"/>
      <c r="E40" s="9"/>
      <c r="F40" s="9">
        <f>F41+F42+F43+F44</f>
        <v>0</v>
      </c>
      <c r="G40" s="9"/>
      <c r="H40" s="1"/>
    </row>
    <row r="41" spans="1:8" s="38" customFormat="1" ht="18.75" customHeight="1">
      <c r="A41" s="39" t="s">
        <v>174</v>
      </c>
      <c r="B41" s="208">
        <f>SUM(C41:D41)</f>
        <v>6</v>
      </c>
      <c r="C41" s="40"/>
      <c r="D41" s="207">
        <v>6</v>
      </c>
      <c r="E41" s="9">
        <v>6</v>
      </c>
      <c r="F41" s="9"/>
      <c r="G41" s="15"/>
      <c r="H41" s="1"/>
    </row>
    <row r="42" spans="1:8" s="38" customFormat="1" ht="18.75" customHeight="1">
      <c r="A42" s="39" t="s">
        <v>173</v>
      </c>
      <c r="B42" s="37">
        <f>SUM(C42:D42)</f>
        <v>0</v>
      </c>
      <c r="C42" s="40"/>
      <c r="D42" s="207"/>
      <c r="E42" s="9"/>
      <c r="F42" s="9"/>
      <c r="G42" s="15"/>
      <c r="H42" s="1"/>
    </row>
    <row r="43" spans="1:8" s="38" customFormat="1" ht="18.75" customHeight="1">
      <c r="A43" s="59" t="s">
        <v>306</v>
      </c>
      <c r="B43" s="37">
        <f>SUM(C43:D43)</f>
        <v>0</v>
      </c>
      <c r="C43" s="37">
        <f>SUM(C44:C45)</f>
        <v>0</v>
      </c>
      <c r="D43" s="207"/>
      <c r="E43" s="9"/>
      <c r="F43" s="9"/>
      <c r="G43" s="15"/>
      <c r="H43" s="1"/>
    </row>
    <row r="44" spans="1:8" s="38" customFormat="1" ht="18.75" customHeight="1">
      <c r="A44" s="39" t="s">
        <v>172</v>
      </c>
      <c r="B44" s="37">
        <f>SUM(C44:D44)</f>
        <v>0</v>
      </c>
      <c r="C44" s="40"/>
      <c r="D44" s="207"/>
      <c r="E44" s="9"/>
      <c r="F44" s="9"/>
      <c r="G44" s="15"/>
      <c r="H44" s="1"/>
    </row>
    <row r="45" spans="1:8" s="38" customFormat="1" ht="18.75" customHeight="1">
      <c r="A45" s="39" t="s">
        <v>171</v>
      </c>
      <c r="B45" s="37">
        <f>SUM(C45:D45)</f>
        <v>0</v>
      </c>
      <c r="C45" s="40"/>
      <c r="D45" s="207"/>
      <c r="E45" s="9">
        <f>E46+E47+E48+E49+E50+E51+E52+E53+E54+E55+E56</f>
        <v>947</v>
      </c>
      <c r="F45" s="9">
        <f>F46+F47+F48+F49+F50+F51+F52+F53+F54+F55+F56</f>
        <v>1925</v>
      </c>
      <c r="G45" s="9"/>
      <c r="H45" s="1"/>
    </row>
    <row r="46" spans="1:8" s="38" customFormat="1" ht="18.75" customHeight="1">
      <c r="A46" s="59" t="s">
        <v>307</v>
      </c>
      <c r="B46" s="208">
        <f>B49</f>
        <v>2005</v>
      </c>
      <c r="C46" s="208">
        <f>C49</f>
        <v>580</v>
      </c>
      <c r="D46" s="207">
        <f>E46+G46</f>
        <v>1004</v>
      </c>
      <c r="E46" s="9">
        <f>E47+E48+E49</f>
        <v>176</v>
      </c>
      <c r="F46" s="8"/>
      <c r="G46" s="15">
        <f>G49</f>
        <v>828</v>
      </c>
      <c r="H46" s="1"/>
    </row>
    <row r="47" spans="1:8" s="38" customFormat="1" ht="18.75" customHeight="1">
      <c r="A47" s="39" t="s">
        <v>170</v>
      </c>
      <c r="B47" s="37"/>
      <c r="C47" s="40"/>
      <c r="D47" s="207">
        <f>E47</f>
        <v>11</v>
      </c>
      <c r="E47" s="10">
        <v>11</v>
      </c>
      <c r="F47" s="7"/>
      <c r="G47" s="1"/>
      <c r="H47" s="1"/>
    </row>
    <row r="48" spans="1:8" s="38" customFormat="1" ht="18.75" customHeight="1">
      <c r="A48" s="39" t="s">
        <v>169</v>
      </c>
      <c r="B48" s="37"/>
      <c r="C48" s="40"/>
      <c r="D48" s="207">
        <f>E48</f>
        <v>10</v>
      </c>
      <c r="E48" s="10">
        <v>10</v>
      </c>
      <c r="F48" s="7"/>
      <c r="G48" s="35"/>
      <c r="H48" s="1"/>
    </row>
    <row r="49" spans="1:8" s="38" customFormat="1" ht="18.75" customHeight="1">
      <c r="A49" s="39" t="s">
        <v>538</v>
      </c>
      <c r="B49" s="208">
        <v>2005</v>
      </c>
      <c r="C49" s="207">
        <v>580</v>
      </c>
      <c r="D49" s="207">
        <f>E49+G49</f>
        <v>983</v>
      </c>
      <c r="E49" s="9">
        <v>155</v>
      </c>
      <c r="F49" s="8"/>
      <c r="G49" s="15">
        <v>828</v>
      </c>
      <c r="H49" s="1"/>
    </row>
    <row r="50" spans="1:8" s="38" customFormat="1" ht="18.75" customHeight="1">
      <c r="A50" s="59" t="s">
        <v>308</v>
      </c>
      <c r="B50" s="37"/>
      <c r="C50" s="37">
        <f>SUM(C51:C62)</f>
        <v>0</v>
      </c>
      <c r="D50" s="207">
        <f>D51+D53+D54+D55+D56+D57+D59+D60+D61</f>
        <v>1827</v>
      </c>
      <c r="E50" s="9">
        <f>E51+E53+E54+E56+E57+E60</f>
        <v>325</v>
      </c>
      <c r="F50" s="8">
        <f>F54+F55+F56+F57+F59+F60+F61</f>
        <v>1419</v>
      </c>
      <c r="G50" s="15">
        <f>G51+G54+G56</f>
        <v>83</v>
      </c>
      <c r="H50" s="1"/>
    </row>
    <row r="51" spans="1:8" s="38" customFormat="1" ht="18.75" customHeight="1">
      <c r="A51" s="39" t="s">
        <v>212</v>
      </c>
      <c r="B51" s="37"/>
      <c r="C51" s="40"/>
      <c r="D51" s="207">
        <v>12</v>
      </c>
      <c r="E51" s="9">
        <v>5</v>
      </c>
      <c r="F51" s="8"/>
      <c r="G51" s="15">
        <v>7</v>
      </c>
      <c r="H51" s="1"/>
    </row>
    <row r="52" spans="1:8" s="38" customFormat="1" ht="18.75" customHeight="1">
      <c r="A52" s="39" t="s">
        <v>164</v>
      </c>
      <c r="B52" s="40"/>
      <c r="C52" s="40"/>
      <c r="D52" s="207"/>
      <c r="E52" s="9"/>
      <c r="F52" s="8"/>
      <c r="G52" s="15"/>
      <c r="H52" s="1"/>
    </row>
    <row r="53" spans="1:8" s="38" customFormat="1" ht="18.75" customHeight="1">
      <c r="A53" s="39" t="s">
        <v>165</v>
      </c>
      <c r="B53" s="40"/>
      <c r="C53" s="40"/>
      <c r="D53" s="207">
        <v>132</v>
      </c>
      <c r="E53" s="9">
        <v>132</v>
      </c>
      <c r="F53" s="8"/>
      <c r="G53" s="15"/>
      <c r="H53" s="1"/>
    </row>
    <row r="54" spans="1:8" s="38" customFormat="1" ht="18.75" customHeight="1">
      <c r="A54" s="39" t="s">
        <v>213</v>
      </c>
      <c r="B54" s="37"/>
      <c r="C54" s="40"/>
      <c r="D54" s="207">
        <v>523</v>
      </c>
      <c r="E54" s="9">
        <v>54</v>
      </c>
      <c r="F54" s="8">
        <v>419</v>
      </c>
      <c r="G54" s="15">
        <v>50</v>
      </c>
      <c r="H54" s="1"/>
    </row>
    <row r="55" spans="1:8" s="38" customFormat="1" ht="18.75" customHeight="1">
      <c r="A55" s="39" t="s">
        <v>214</v>
      </c>
      <c r="B55" s="37"/>
      <c r="C55" s="40"/>
      <c r="D55" s="207">
        <v>65</v>
      </c>
      <c r="E55" s="9"/>
      <c r="F55" s="8">
        <v>65</v>
      </c>
      <c r="G55" s="15"/>
      <c r="H55" s="1"/>
    </row>
    <row r="56" spans="1:8" s="38" customFormat="1" ht="18.75" customHeight="1">
      <c r="A56" s="39" t="s">
        <v>166</v>
      </c>
      <c r="B56" s="40"/>
      <c r="C56" s="40"/>
      <c r="D56" s="207">
        <f>E56+F56+G56</f>
        <v>127</v>
      </c>
      <c r="E56" s="9">
        <v>79</v>
      </c>
      <c r="F56" s="9">
        <v>22</v>
      </c>
      <c r="G56" s="9">
        <v>26</v>
      </c>
      <c r="H56" s="1"/>
    </row>
    <row r="57" spans="1:8" s="41" customFormat="1" ht="18.75" customHeight="1">
      <c r="A57" s="39" t="s">
        <v>167</v>
      </c>
      <c r="B57" s="37"/>
      <c r="C57" s="40"/>
      <c r="D57" s="207">
        <v>378</v>
      </c>
      <c r="E57" s="9">
        <v>5</v>
      </c>
      <c r="F57" s="9">
        <v>373</v>
      </c>
      <c r="G57" s="9">
        <f>G58+G59+G60+G61+G62+G63</f>
        <v>109</v>
      </c>
      <c r="H57" s="1"/>
    </row>
    <row r="58" spans="1:8" s="41" customFormat="1" ht="18.75" customHeight="1">
      <c r="A58" s="39" t="s">
        <v>168</v>
      </c>
      <c r="B58" s="37"/>
      <c r="C58" s="40"/>
      <c r="D58" s="207"/>
      <c r="E58" s="10"/>
      <c r="F58" s="10"/>
      <c r="G58" s="7"/>
      <c r="H58" s="1"/>
    </row>
    <row r="59" spans="1:8" s="41" customFormat="1" ht="18.75" customHeight="1">
      <c r="A59" s="39" t="s">
        <v>189</v>
      </c>
      <c r="B59" s="37"/>
      <c r="C59" s="40"/>
      <c r="D59" s="207">
        <v>25</v>
      </c>
      <c r="E59" s="10"/>
      <c r="F59" s="10">
        <v>25</v>
      </c>
      <c r="G59" s="7"/>
      <c r="H59" s="1"/>
    </row>
    <row r="60" spans="1:8" s="41" customFormat="1" ht="18.75" customHeight="1">
      <c r="A60" s="39" t="s">
        <v>190</v>
      </c>
      <c r="B60" s="37"/>
      <c r="C60" s="40"/>
      <c r="D60" s="207">
        <v>451</v>
      </c>
      <c r="E60" s="10">
        <v>50</v>
      </c>
      <c r="F60" s="10">
        <v>401</v>
      </c>
      <c r="G60" s="7"/>
      <c r="H60" s="1"/>
    </row>
    <row r="61" spans="1:8" s="41" customFormat="1" ht="18.75" customHeight="1">
      <c r="A61" s="39" t="s">
        <v>191</v>
      </c>
      <c r="B61" s="37"/>
      <c r="C61" s="40"/>
      <c r="D61" s="207">
        <v>114</v>
      </c>
      <c r="E61" s="10"/>
      <c r="F61" s="10">
        <v>114</v>
      </c>
      <c r="G61" s="7"/>
      <c r="H61" s="1"/>
    </row>
    <row r="62" spans="1:8" s="41" customFormat="1" ht="18.75" customHeight="1">
      <c r="A62" s="39" t="s">
        <v>192</v>
      </c>
      <c r="B62" s="37">
        <f>SUM(C62:D62)</f>
        <v>0</v>
      </c>
      <c r="C62" s="40"/>
      <c r="D62" s="207"/>
      <c r="E62" s="10"/>
      <c r="F62" s="10"/>
      <c r="G62" s="7"/>
      <c r="H62" s="1"/>
    </row>
    <row r="63" spans="1:8" s="42" customFormat="1" ht="18.75" customHeight="1">
      <c r="A63" s="59" t="s">
        <v>309</v>
      </c>
      <c r="B63" s="37">
        <f>SUM(C63:D63)</f>
        <v>0</v>
      </c>
      <c r="C63" s="37">
        <f>SUM(C63:C71)</f>
        <v>0</v>
      </c>
      <c r="D63" s="207">
        <f>D64+D68+D71</f>
        <v>857</v>
      </c>
      <c r="E63" s="9">
        <f>E64+E68+E71</f>
        <v>711</v>
      </c>
      <c r="F63" s="9">
        <f>F64</f>
        <v>37</v>
      </c>
      <c r="G63" s="8">
        <f>G64+G71</f>
        <v>109</v>
      </c>
      <c r="H63" s="1"/>
    </row>
    <row r="64" spans="1:8" s="38" customFormat="1" ht="18.75" customHeight="1">
      <c r="A64" s="36" t="s">
        <v>300</v>
      </c>
      <c r="B64" s="37"/>
      <c r="C64" s="40"/>
      <c r="D64" s="207">
        <f>E64+F64+G64</f>
        <v>66</v>
      </c>
      <c r="E64" s="9">
        <f>E66+E67</f>
        <v>20</v>
      </c>
      <c r="F64" s="9">
        <f>F66</f>
        <v>37</v>
      </c>
      <c r="G64" s="9">
        <f>G67</f>
        <v>9</v>
      </c>
      <c r="H64" s="1"/>
    </row>
    <row r="65" spans="1:8" s="38" customFormat="1" ht="18.75" customHeight="1">
      <c r="A65" s="36" t="s">
        <v>341</v>
      </c>
      <c r="B65" s="37"/>
      <c r="C65" s="40"/>
      <c r="D65" s="207"/>
      <c r="E65" s="9"/>
      <c r="F65" s="8"/>
      <c r="G65" s="8"/>
      <c r="H65" s="1"/>
    </row>
    <row r="66" spans="1:8" s="38" customFormat="1" ht="18.75" customHeight="1">
      <c r="A66" s="36" t="s">
        <v>301</v>
      </c>
      <c r="B66" s="37"/>
      <c r="C66" s="40"/>
      <c r="D66" s="207">
        <f>E66+F66</f>
        <v>43</v>
      </c>
      <c r="E66" s="9">
        <v>6</v>
      </c>
      <c r="F66" s="8">
        <v>37</v>
      </c>
      <c r="G66" s="8"/>
      <c r="H66" s="1"/>
    </row>
    <row r="67" spans="1:8" s="38" customFormat="1" ht="18.75" customHeight="1">
      <c r="A67" s="36" t="s">
        <v>302</v>
      </c>
      <c r="B67" s="37"/>
      <c r="C67" s="40"/>
      <c r="D67" s="207">
        <f>E67+G67</f>
        <v>23</v>
      </c>
      <c r="E67" s="9">
        <v>14</v>
      </c>
      <c r="F67" s="8"/>
      <c r="G67" s="8">
        <v>9</v>
      </c>
      <c r="H67" s="1"/>
    </row>
    <row r="68" spans="1:8" s="42" customFormat="1" ht="18.75" customHeight="1">
      <c r="A68" s="39" t="s">
        <v>193</v>
      </c>
      <c r="B68" s="37"/>
      <c r="C68" s="40"/>
      <c r="D68" s="207">
        <f>D69</f>
        <v>634</v>
      </c>
      <c r="E68" s="9">
        <f>E69</f>
        <v>634</v>
      </c>
      <c r="F68" s="9">
        <f>F69+F70+F71+F72+F73+F74+F75</f>
        <v>0</v>
      </c>
      <c r="G68" s="9"/>
      <c r="H68" s="1"/>
    </row>
    <row r="69" spans="1:8" s="42" customFormat="1" ht="18.75" customHeight="1">
      <c r="A69" s="39" t="s">
        <v>238</v>
      </c>
      <c r="B69" s="37"/>
      <c r="C69" s="40"/>
      <c r="D69" s="207">
        <v>634</v>
      </c>
      <c r="E69" s="9">
        <v>634</v>
      </c>
      <c r="F69" s="8"/>
      <c r="G69" s="8"/>
      <c r="H69" s="1"/>
    </row>
    <row r="70" spans="1:8" s="42" customFormat="1" ht="18.75" customHeight="1">
      <c r="A70" s="39" t="s">
        <v>239</v>
      </c>
      <c r="B70" s="37"/>
      <c r="C70" s="40"/>
      <c r="D70" s="207"/>
      <c r="E70" s="9"/>
      <c r="F70" s="8"/>
      <c r="G70" s="8"/>
      <c r="H70" s="1"/>
    </row>
    <row r="71" spans="1:8" s="42" customFormat="1" ht="18.75" customHeight="1">
      <c r="A71" s="39" t="s">
        <v>194</v>
      </c>
      <c r="B71" s="37"/>
      <c r="C71" s="40"/>
      <c r="D71" s="207">
        <v>157</v>
      </c>
      <c r="E71" s="10">
        <v>57</v>
      </c>
      <c r="F71" s="7"/>
      <c r="G71" s="7">
        <v>100</v>
      </c>
      <c r="H71" s="1"/>
    </row>
    <row r="72" spans="1:8" s="42" customFormat="1" ht="18.75" customHeight="1">
      <c r="A72" s="59" t="s">
        <v>310</v>
      </c>
      <c r="B72" s="37"/>
      <c r="C72" s="37">
        <f>SUM(C73:C76)</f>
        <v>0</v>
      </c>
      <c r="D72" s="207"/>
      <c r="E72" s="10"/>
      <c r="F72" s="7"/>
      <c r="G72" s="7"/>
      <c r="H72" s="1"/>
    </row>
    <row r="73" spans="1:8" s="42" customFormat="1" ht="18.75" customHeight="1">
      <c r="A73" s="39" t="s">
        <v>195</v>
      </c>
      <c r="B73" s="40"/>
      <c r="C73" s="40"/>
      <c r="D73" s="207"/>
      <c r="E73" s="10"/>
      <c r="F73" s="7"/>
      <c r="G73" s="7"/>
      <c r="H73" s="1"/>
    </row>
    <row r="74" spans="1:8" s="42" customFormat="1" ht="18.75" customHeight="1">
      <c r="A74" s="39" t="s">
        <v>196</v>
      </c>
      <c r="B74" s="37">
        <f>SUM(C74:D74)</f>
        <v>0</v>
      </c>
      <c r="C74" s="40"/>
      <c r="D74" s="207"/>
      <c r="E74" s="10"/>
      <c r="F74" s="7"/>
      <c r="G74" s="7"/>
      <c r="H74" s="1"/>
    </row>
    <row r="75" spans="1:8" s="42" customFormat="1" ht="18.75" customHeight="1">
      <c r="A75" s="39" t="s">
        <v>197</v>
      </c>
      <c r="B75" s="37">
        <f>SUM(C75:D75)</f>
        <v>0</v>
      </c>
      <c r="C75" s="40"/>
      <c r="D75" s="207"/>
      <c r="E75" s="10"/>
      <c r="F75" s="7"/>
      <c r="G75" s="7"/>
      <c r="H75" s="1"/>
    </row>
    <row r="76" spans="1:8" s="42" customFormat="1" ht="18.75" customHeight="1">
      <c r="A76" s="39" t="s">
        <v>198</v>
      </c>
      <c r="B76" s="37">
        <f>SUM(C76:D76)</f>
        <v>0</v>
      </c>
      <c r="C76" s="40"/>
      <c r="D76" s="207"/>
      <c r="E76" s="9">
        <f>E77+E78+E79+E80+E81</f>
        <v>5304</v>
      </c>
      <c r="F76" s="9">
        <f>F77+F78+F79+F80+F81</f>
        <v>100</v>
      </c>
      <c r="G76" s="9"/>
      <c r="H76" s="1"/>
    </row>
    <row r="77" spans="1:8" s="42" customFormat="1" ht="18.75" customHeight="1">
      <c r="A77" s="59" t="s">
        <v>311</v>
      </c>
      <c r="B77" s="37"/>
      <c r="C77" s="37">
        <f>SUM(C78:C82,C94)</f>
        <v>0</v>
      </c>
      <c r="D77" s="207">
        <f>D79+D80+D82+D78</f>
        <v>28778</v>
      </c>
      <c r="E77" s="9">
        <f>E79+E80+E82+E78</f>
        <v>4106</v>
      </c>
      <c r="F77" s="8">
        <f>F82</f>
        <v>100</v>
      </c>
      <c r="G77" s="8">
        <f>G79+G80+G82+G78</f>
        <v>24572</v>
      </c>
      <c r="H77" s="1"/>
    </row>
    <row r="78" spans="1:8" s="42" customFormat="1" ht="18.75" customHeight="1">
      <c r="A78" s="39" t="s">
        <v>199</v>
      </c>
      <c r="B78" s="37"/>
      <c r="C78" s="40"/>
      <c r="D78" s="207">
        <v>55</v>
      </c>
      <c r="E78" s="9">
        <v>35</v>
      </c>
      <c r="F78" s="8"/>
      <c r="G78" s="8">
        <v>20</v>
      </c>
      <c r="H78" s="1"/>
    </row>
    <row r="79" spans="1:8" s="42" customFormat="1" ht="18.75" customHeight="1">
      <c r="A79" s="39" t="s">
        <v>200</v>
      </c>
      <c r="B79" s="37"/>
      <c r="C79" s="40"/>
      <c r="D79" s="207">
        <v>4323</v>
      </c>
      <c r="E79" s="9">
        <v>683</v>
      </c>
      <c r="F79" s="8"/>
      <c r="G79" s="8">
        <v>3640</v>
      </c>
      <c r="H79" s="1"/>
    </row>
    <row r="80" spans="1:8" s="42" customFormat="1" ht="18.75" customHeight="1">
      <c r="A80" s="39" t="s">
        <v>201</v>
      </c>
      <c r="B80" s="40"/>
      <c r="C80" s="40"/>
      <c r="D80" s="207">
        <v>1110</v>
      </c>
      <c r="E80" s="9">
        <v>480</v>
      </c>
      <c r="F80" s="8"/>
      <c r="G80" s="8">
        <v>630</v>
      </c>
      <c r="H80" s="1"/>
    </row>
    <row r="81" spans="1:8" s="42" customFormat="1" ht="18.75" customHeight="1">
      <c r="A81" s="39" t="s">
        <v>240</v>
      </c>
      <c r="B81" s="40"/>
      <c r="C81" s="40"/>
      <c r="D81" s="207"/>
      <c r="E81" s="9"/>
      <c r="F81" s="8"/>
      <c r="G81" s="8"/>
      <c r="H81" s="1"/>
    </row>
    <row r="82" spans="1:8" s="42" customFormat="1" ht="18.75" customHeight="1">
      <c r="A82" s="39" t="s">
        <v>202</v>
      </c>
      <c r="B82" s="37"/>
      <c r="C82" s="37">
        <f>SUM(C83:C90)</f>
        <v>0</v>
      </c>
      <c r="D82" s="207">
        <f>E82+F82+G82</f>
        <v>23290</v>
      </c>
      <c r="E82" s="9">
        <f>E83+E86+E93+E94</f>
        <v>2908</v>
      </c>
      <c r="F82" s="9">
        <f>F83</f>
        <v>100</v>
      </c>
      <c r="G82" s="9">
        <f>G83+G86+G94</f>
        <v>20282</v>
      </c>
      <c r="H82" s="1"/>
    </row>
    <row r="83" spans="1:8" s="42" customFormat="1" ht="18.75" customHeight="1">
      <c r="A83" s="39" t="s">
        <v>203</v>
      </c>
      <c r="B83" s="40"/>
      <c r="C83" s="40"/>
      <c r="D83" s="207">
        <f>E83+F83+G83</f>
        <v>6035</v>
      </c>
      <c r="E83" s="9">
        <v>1910</v>
      </c>
      <c r="F83" s="9">
        <v>100</v>
      </c>
      <c r="G83" s="8">
        <v>4025</v>
      </c>
      <c r="H83" s="1"/>
    </row>
    <row r="84" spans="1:8" s="42" customFormat="1" ht="18.75" customHeight="1">
      <c r="A84" s="39" t="s">
        <v>204</v>
      </c>
      <c r="B84" s="40"/>
      <c r="C84" s="40"/>
      <c r="D84" s="207"/>
      <c r="E84" s="9"/>
      <c r="F84" s="9"/>
      <c r="G84" s="8"/>
      <c r="H84" s="1"/>
    </row>
    <row r="85" spans="1:8" s="42" customFormat="1" ht="18.75" customHeight="1">
      <c r="A85" s="39" t="s">
        <v>205</v>
      </c>
      <c r="B85" s="40"/>
      <c r="C85" s="40"/>
      <c r="D85" s="207"/>
      <c r="E85" s="9">
        <f>E86+E87+E88</f>
        <v>743</v>
      </c>
      <c r="F85" s="9">
        <f>F86+F87+F88</f>
        <v>0</v>
      </c>
      <c r="G85" s="9"/>
      <c r="H85" s="1"/>
    </row>
    <row r="86" spans="1:8" s="42" customFormat="1" ht="18.75" customHeight="1">
      <c r="A86" s="39" t="s">
        <v>206</v>
      </c>
      <c r="B86" s="40"/>
      <c r="C86" s="40"/>
      <c r="D86" s="207">
        <f>E86+G86</f>
        <v>13575</v>
      </c>
      <c r="E86" s="9">
        <v>743</v>
      </c>
      <c r="F86" s="8"/>
      <c r="G86" s="8">
        <v>12832</v>
      </c>
      <c r="H86" s="1"/>
    </row>
    <row r="87" spans="1:8" s="42" customFormat="1" ht="18.75" customHeight="1">
      <c r="A87" s="39" t="s">
        <v>207</v>
      </c>
      <c r="B87" s="40"/>
      <c r="C87" s="40"/>
      <c r="D87" s="207"/>
      <c r="E87" s="9"/>
      <c r="F87" s="8"/>
      <c r="G87" s="8"/>
      <c r="H87" s="1"/>
    </row>
    <row r="88" spans="1:8" s="42" customFormat="1" ht="18.75" customHeight="1">
      <c r="A88" s="39" t="s">
        <v>208</v>
      </c>
      <c r="B88" s="40"/>
      <c r="C88" s="40"/>
      <c r="D88" s="207"/>
      <c r="E88" s="9"/>
      <c r="F88" s="8"/>
      <c r="G88" s="8"/>
      <c r="H88" s="1"/>
    </row>
    <row r="89" spans="1:8" s="42" customFormat="1" ht="18.75" customHeight="1">
      <c r="A89" s="39" t="s">
        <v>209</v>
      </c>
      <c r="B89" s="40"/>
      <c r="C89" s="40"/>
      <c r="D89" s="207"/>
      <c r="E89" s="9">
        <f>E90+E91</f>
        <v>0</v>
      </c>
      <c r="F89" s="9">
        <f>F90+F91</f>
        <v>0</v>
      </c>
      <c r="G89" s="9"/>
      <c r="H89" s="1"/>
    </row>
    <row r="90" spans="1:8" s="42" customFormat="1" ht="18.75" customHeight="1">
      <c r="A90" s="39" t="s">
        <v>210</v>
      </c>
      <c r="B90" s="40"/>
      <c r="C90" s="40"/>
      <c r="D90" s="207"/>
      <c r="E90" s="9"/>
      <c r="F90" s="9"/>
      <c r="G90" s="8"/>
      <c r="H90" s="1"/>
    </row>
    <row r="91" spans="1:8" s="42" customFormat="1" ht="18.75" customHeight="1">
      <c r="A91" s="39" t="s">
        <v>128</v>
      </c>
      <c r="B91" s="40"/>
      <c r="C91" s="40"/>
      <c r="D91" s="207"/>
      <c r="E91" s="9"/>
      <c r="F91" s="9"/>
      <c r="G91" s="8"/>
      <c r="H91" s="1"/>
    </row>
    <row r="92" spans="1:8" s="42" customFormat="1" ht="18.75" customHeight="1">
      <c r="A92" s="39" t="s">
        <v>129</v>
      </c>
      <c r="B92" s="40"/>
      <c r="C92" s="40"/>
      <c r="D92" s="207"/>
      <c r="E92" s="9">
        <f>E93+E94</f>
        <v>255</v>
      </c>
      <c r="F92" s="9">
        <f>F93+F94</f>
        <v>0</v>
      </c>
      <c r="G92" s="9"/>
      <c r="H92" s="1"/>
    </row>
    <row r="93" spans="1:8" s="42" customFormat="1" ht="18.75" customHeight="1">
      <c r="A93" s="39" t="s">
        <v>130</v>
      </c>
      <c r="B93" s="40"/>
      <c r="C93" s="40"/>
      <c r="D93" s="207">
        <f>E93</f>
        <v>200</v>
      </c>
      <c r="E93" s="9">
        <v>200</v>
      </c>
      <c r="F93" s="9"/>
      <c r="G93" s="8"/>
      <c r="H93" s="1"/>
    </row>
    <row r="94" spans="1:8" s="42" customFormat="1" ht="18.75" customHeight="1">
      <c r="A94" s="39" t="s">
        <v>131</v>
      </c>
      <c r="B94" s="37"/>
      <c r="C94" s="40"/>
      <c r="D94" s="207">
        <f>E94+G94</f>
        <v>3480</v>
      </c>
      <c r="E94" s="9">
        <v>55</v>
      </c>
      <c r="F94" s="9"/>
      <c r="G94" s="9">
        <v>3425</v>
      </c>
      <c r="H94" s="1"/>
    </row>
    <row r="95" spans="1:8" s="42" customFormat="1" ht="18.75" customHeight="1">
      <c r="A95" s="59" t="s">
        <v>312</v>
      </c>
      <c r="B95" s="37"/>
      <c r="C95" s="37">
        <f>SUM(C96:C109)</f>
        <v>0</v>
      </c>
      <c r="D95" s="207">
        <f>D96+D100+D101+D106</f>
        <v>2695</v>
      </c>
      <c r="E95" s="9">
        <f>E96+E100+E101+E106</f>
        <v>448</v>
      </c>
      <c r="F95" s="9">
        <f>F96+F106</f>
        <v>434</v>
      </c>
      <c r="G95" s="9">
        <f>G96+G100+G101</f>
        <v>1813</v>
      </c>
      <c r="H95" s="1"/>
    </row>
    <row r="96" spans="1:8" s="42" customFormat="1" ht="18.75" customHeight="1">
      <c r="A96" s="39" t="s">
        <v>211</v>
      </c>
      <c r="B96" s="37"/>
      <c r="C96" s="40"/>
      <c r="D96" s="207">
        <f>E96+F96+G96</f>
        <v>545</v>
      </c>
      <c r="E96" s="89">
        <v>69</v>
      </c>
      <c r="F96" s="89">
        <v>17</v>
      </c>
      <c r="G96" s="89">
        <v>459</v>
      </c>
      <c r="H96" s="89"/>
    </row>
    <row r="97" spans="1:8" s="42" customFormat="1" ht="18.75" customHeight="1">
      <c r="A97" s="39" t="s">
        <v>241</v>
      </c>
      <c r="B97" s="37"/>
      <c r="C97" s="40"/>
      <c r="D97" s="207"/>
      <c r="E97" s="1"/>
      <c r="F97" s="1"/>
      <c r="G97" s="1"/>
      <c r="H97" s="1"/>
    </row>
    <row r="98" spans="1:8" s="42" customFormat="1" ht="18.75" customHeight="1">
      <c r="A98" s="39" t="s">
        <v>217</v>
      </c>
      <c r="B98" s="37"/>
      <c r="C98" s="40"/>
      <c r="D98" s="207"/>
      <c r="E98" s="1"/>
      <c r="F98" s="1"/>
      <c r="G98" s="1"/>
      <c r="H98" s="1"/>
    </row>
    <row r="99" spans="1:8" s="42" customFormat="1" ht="18.75" customHeight="1">
      <c r="A99" s="39" t="s">
        <v>163</v>
      </c>
      <c r="B99" s="37"/>
      <c r="C99" s="40"/>
      <c r="D99" s="207"/>
      <c r="E99" s="1"/>
      <c r="F99" s="1"/>
      <c r="G99" s="1"/>
      <c r="H99" s="1"/>
    </row>
    <row r="100" spans="1:8" s="42" customFormat="1" ht="18.75" customHeight="1">
      <c r="A100" s="39" t="s">
        <v>215</v>
      </c>
      <c r="B100" s="37"/>
      <c r="C100" s="40"/>
      <c r="D100" s="207">
        <v>67</v>
      </c>
      <c r="E100" s="1">
        <v>27</v>
      </c>
      <c r="F100" s="1"/>
      <c r="G100" s="1">
        <v>40</v>
      </c>
      <c r="H100" s="1"/>
    </row>
    <row r="101" spans="1:8" s="42" customFormat="1" ht="18.75" customHeight="1">
      <c r="A101" s="39" t="s">
        <v>216</v>
      </c>
      <c r="B101" s="37"/>
      <c r="C101" s="40"/>
      <c r="D101" s="207">
        <f>D102+D103</f>
        <v>1653</v>
      </c>
      <c r="E101" s="1">
        <f>E102+E103</f>
        <v>339</v>
      </c>
      <c r="F101" s="1"/>
      <c r="G101" s="1">
        <f>G103</f>
        <v>1314</v>
      </c>
      <c r="H101" s="1"/>
    </row>
    <row r="102" spans="1:8" s="42" customFormat="1" ht="18.75" customHeight="1">
      <c r="A102" s="39" t="s">
        <v>161</v>
      </c>
      <c r="B102" s="37"/>
      <c r="C102" s="40"/>
      <c r="D102" s="207">
        <v>10</v>
      </c>
      <c r="E102" s="1">
        <v>10</v>
      </c>
      <c r="F102" s="1"/>
      <c r="G102" s="1"/>
      <c r="H102" s="1"/>
    </row>
    <row r="103" spans="1:8" s="42" customFormat="1" ht="18.75" customHeight="1">
      <c r="A103" s="39" t="s">
        <v>162</v>
      </c>
      <c r="B103" s="37"/>
      <c r="C103" s="40"/>
      <c r="D103" s="207">
        <f>E103+G103</f>
        <v>1643</v>
      </c>
      <c r="E103" s="1">
        <v>329</v>
      </c>
      <c r="F103" s="1"/>
      <c r="G103" s="1">
        <v>1314</v>
      </c>
      <c r="H103" s="1"/>
    </row>
    <row r="104" spans="1:8" s="42" customFormat="1" ht="18.75" customHeight="1">
      <c r="A104" s="39" t="s">
        <v>218</v>
      </c>
      <c r="B104" s="40"/>
      <c r="C104" s="40"/>
      <c r="D104" s="207"/>
      <c r="E104" s="1"/>
      <c r="F104" s="1"/>
      <c r="G104" s="1"/>
      <c r="H104" s="1"/>
    </row>
    <row r="105" spans="1:8" s="42" customFormat="1" ht="18.75" customHeight="1">
      <c r="A105" s="39" t="s">
        <v>219</v>
      </c>
      <c r="B105" s="37">
        <f>SUM(C105:D105)</f>
        <v>0</v>
      </c>
      <c r="C105" s="40"/>
      <c r="D105" s="207"/>
      <c r="E105" s="1"/>
      <c r="F105" s="1"/>
      <c r="G105" s="1"/>
      <c r="H105" s="1"/>
    </row>
    <row r="106" spans="1:8" s="42" customFormat="1" ht="18.75" customHeight="1">
      <c r="A106" s="39" t="s">
        <v>220</v>
      </c>
      <c r="B106" s="37"/>
      <c r="C106" s="40"/>
      <c r="D106" s="207">
        <f>D107+D108</f>
        <v>430</v>
      </c>
      <c r="E106" s="1">
        <f>E107</f>
        <v>13</v>
      </c>
      <c r="F106" s="1">
        <f>F107+F108</f>
        <v>417</v>
      </c>
      <c r="G106" s="1"/>
      <c r="H106" s="1"/>
    </row>
    <row r="107" spans="1:8" s="42" customFormat="1" ht="18.75" customHeight="1">
      <c r="A107" s="39" t="s">
        <v>242</v>
      </c>
      <c r="B107" s="37"/>
      <c r="C107" s="40"/>
      <c r="D107" s="207">
        <f>E107+F107</f>
        <v>415</v>
      </c>
      <c r="E107" s="1">
        <v>13</v>
      </c>
      <c r="F107" s="1">
        <v>402</v>
      </c>
      <c r="G107" s="1"/>
      <c r="H107" s="1"/>
    </row>
    <row r="108" spans="1:8" s="42" customFormat="1" ht="18.75" customHeight="1">
      <c r="A108" s="39" t="s">
        <v>243</v>
      </c>
      <c r="B108" s="37"/>
      <c r="C108" s="40"/>
      <c r="D108" s="207">
        <f>F108</f>
        <v>15</v>
      </c>
      <c r="E108" s="1"/>
      <c r="F108" s="1">
        <v>15</v>
      </c>
      <c r="G108" s="1"/>
      <c r="H108" s="1"/>
    </row>
    <row r="109" spans="1:8" s="42" customFormat="1" ht="18.75" customHeight="1">
      <c r="A109" s="39" t="s">
        <v>221</v>
      </c>
      <c r="B109" s="37">
        <f aca="true" t="shared" si="0" ref="B109:B116">SUM(C109:D109)</f>
        <v>0</v>
      </c>
      <c r="C109" s="40"/>
      <c r="D109" s="207"/>
      <c r="E109" s="1"/>
      <c r="F109" s="1"/>
      <c r="G109" s="1"/>
      <c r="H109" s="1"/>
    </row>
    <row r="110" spans="1:8" s="42" customFormat="1" ht="18.75" customHeight="1">
      <c r="A110" s="59" t="s">
        <v>313</v>
      </c>
      <c r="B110" s="37">
        <f t="shared" si="0"/>
        <v>0</v>
      </c>
      <c r="C110" s="37">
        <f>SUM(C111:C112)</f>
        <v>0</v>
      </c>
      <c r="D110" s="207"/>
      <c r="E110" s="1"/>
      <c r="F110" s="1"/>
      <c r="G110" s="1"/>
      <c r="H110" s="1"/>
    </row>
    <row r="111" spans="1:8" s="42" customFormat="1" ht="18.75" customHeight="1">
      <c r="A111" s="39" t="s">
        <v>222</v>
      </c>
      <c r="B111" s="37">
        <f t="shared" si="0"/>
        <v>0</v>
      </c>
      <c r="C111" s="40"/>
      <c r="D111" s="207"/>
      <c r="E111" s="89"/>
      <c r="F111" s="89"/>
      <c r="G111" s="89"/>
      <c r="H111" s="89"/>
    </row>
    <row r="112" spans="1:8" s="42" customFormat="1" ht="18.75" customHeight="1">
      <c r="A112" s="39" t="s">
        <v>223</v>
      </c>
      <c r="B112" s="37">
        <f t="shared" si="0"/>
        <v>0</v>
      </c>
      <c r="C112" s="40"/>
      <c r="D112" s="207"/>
      <c r="E112" s="89"/>
      <c r="F112" s="89"/>
      <c r="G112" s="89"/>
      <c r="H112" s="89"/>
    </row>
    <row r="113" spans="1:8" s="42" customFormat="1" ht="18.75" customHeight="1">
      <c r="A113" s="59" t="s">
        <v>314</v>
      </c>
      <c r="B113" s="37"/>
      <c r="C113" s="37">
        <f>SUM(C114:C115)</f>
        <v>0</v>
      </c>
      <c r="D113" s="207">
        <f>E113</f>
        <v>69</v>
      </c>
      <c r="E113" s="89">
        <f>E114+E115</f>
        <v>69</v>
      </c>
      <c r="F113" s="89"/>
      <c r="G113" s="89"/>
      <c r="H113" s="89"/>
    </row>
    <row r="114" spans="1:8" s="42" customFormat="1" ht="18.75" customHeight="1">
      <c r="A114" s="39" t="s">
        <v>224</v>
      </c>
      <c r="B114" s="37"/>
      <c r="C114" s="40"/>
      <c r="D114" s="207">
        <f>E114</f>
        <v>13</v>
      </c>
      <c r="E114" s="89">
        <v>13</v>
      </c>
      <c r="F114" s="89"/>
      <c r="G114" s="89"/>
      <c r="H114" s="89"/>
    </row>
    <row r="115" spans="1:8" s="42" customFormat="1" ht="18.75" customHeight="1">
      <c r="A115" s="39" t="s">
        <v>225</v>
      </c>
      <c r="B115" s="37"/>
      <c r="C115" s="40"/>
      <c r="D115" s="207">
        <f>E115</f>
        <v>56</v>
      </c>
      <c r="E115" s="89">
        <v>56</v>
      </c>
      <c r="F115" s="89"/>
      <c r="G115" s="89"/>
      <c r="H115" s="89"/>
    </row>
    <row r="116" spans="1:8" s="42" customFormat="1" ht="18.75" customHeight="1">
      <c r="A116" s="59" t="s">
        <v>315</v>
      </c>
      <c r="B116" s="37">
        <f t="shared" si="0"/>
        <v>0</v>
      </c>
      <c r="C116" s="37">
        <f>SUM(C117:C118)</f>
        <v>0</v>
      </c>
      <c r="D116" s="207"/>
      <c r="E116" s="89"/>
      <c r="F116" s="89"/>
      <c r="G116" s="89"/>
      <c r="H116" s="89"/>
    </row>
    <row r="117" spans="1:8" s="42" customFormat="1" ht="18.75" customHeight="1">
      <c r="A117" s="39" t="s">
        <v>226</v>
      </c>
      <c r="B117" s="40"/>
      <c r="C117" s="40"/>
      <c r="D117" s="207"/>
      <c r="E117" s="89"/>
      <c r="F117" s="89"/>
      <c r="G117" s="89"/>
      <c r="H117" s="89"/>
    </row>
    <row r="118" spans="1:8" s="42" customFormat="1" ht="18.75" customHeight="1">
      <c r="A118" s="39" t="s">
        <v>227</v>
      </c>
      <c r="B118" s="37">
        <f>SUM(C118:D118)</f>
        <v>0</v>
      </c>
      <c r="C118" s="40"/>
      <c r="D118" s="207"/>
      <c r="E118" s="89"/>
      <c r="F118" s="89"/>
      <c r="G118" s="89"/>
      <c r="H118" s="89"/>
    </row>
    <row r="119" spans="1:8" s="42" customFormat="1" ht="18.75" customHeight="1">
      <c r="A119" s="59" t="s">
        <v>273</v>
      </c>
      <c r="B119" s="37"/>
      <c r="C119" s="40"/>
      <c r="D119" s="207"/>
      <c r="E119" s="89"/>
      <c r="F119" s="89"/>
      <c r="G119" s="89"/>
      <c r="H119" s="89"/>
    </row>
    <row r="120" spans="1:8" s="42" customFormat="1" ht="18.75" customHeight="1">
      <c r="A120" s="39" t="s">
        <v>228</v>
      </c>
      <c r="B120" s="37"/>
      <c r="C120" s="40"/>
      <c r="D120" s="207"/>
      <c r="E120" s="89"/>
      <c r="F120" s="89"/>
      <c r="G120" s="89"/>
      <c r="H120" s="89"/>
    </row>
    <row r="121" spans="1:8" s="42" customFormat="1" ht="18.75" customHeight="1">
      <c r="A121" s="135" t="s">
        <v>406</v>
      </c>
      <c r="B121" s="37"/>
      <c r="C121" s="37">
        <f>SUM(C122:C124)</f>
        <v>0</v>
      </c>
      <c r="D121" s="207">
        <f>E121</f>
        <v>300</v>
      </c>
      <c r="E121" s="89">
        <v>300</v>
      </c>
      <c r="F121" s="89"/>
      <c r="G121" s="89"/>
      <c r="H121" s="89"/>
    </row>
    <row r="122" spans="1:8" s="42" customFormat="1" ht="18.75" customHeight="1">
      <c r="A122" s="135" t="s">
        <v>407</v>
      </c>
      <c r="B122" s="37"/>
      <c r="C122" s="40"/>
      <c r="D122" s="207">
        <f>E122</f>
        <v>1000</v>
      </c>
      <c r="E122" s="89">
        <v>1000</v>
      </c>
      <c r="F122" s="89"/>
      <c r="G122" s="89"/>
      <c r="H122" s="89"/>
    </row>
    <row r="123" spans="1:8" s="42" customFormat="1" ht="18.75" customHeight="1">
      <c r="A123" s="39"/>
      <c r="B123" s="37">
        <f>SUM(C123:D123)</f>
        <v>0</v>
      </c>
      <c r="C123" s="40"/>
      <c r="D123" s="40"/>
      <c r="E123" s="89"/>
      <c r="F123" s="89"/>
      <c r="G123" s="89"/>
      <c r="H123" s="89"/>
    </row>
    <row r="124" spans="1:8" s="42" customFormat="1" ht="18.75" customHeight="1">
      <c r="A124" s="39"/>
      <c r="B124" s="37">
        <f>SUM(C124:D124)</f>
        <v>0</v>
      </c>
      <c r="C124" s="40"/>
      <c r="D124" s="40"/>
      <c r="E124" s="89"/>
      <c r="F124" s="89"/>
      <c r="G124" s="89"/>
      <c r="H124" s="89"/>
    </row>
    <row r="125" spans="1:8" s="42" customFormat="1" ht="18.75" customHeight="1">
      <c r="A125" s="36" t="s">
        <v>146</v>
      </c>
      <c r="B125" s="37"/>
      <c r="C125" s="37"/>
      <c r="D125" s="208">
        <f>D122+D121+D113+D95+D50+D46+D28+D38+D63+D77+D7</f>
        <v>41757</v>
      </c>
      <c r="E125" s="89"/>
      <c r="F125" s="89"/>
      <c r="G125" s="89"/>
      <c r="H125" s="89"/>
    </row>
    <row r="126" spans="1:8" s="42" customFormat="1" ht="18.75" customHeight="1">
      <c r="A126" s="252" t="s">
        <v>262</v>
      </c>
      <c r="B126" s="253"/>
      <c r="C126" s="254"/>
      <c r="D126" s="254"/>
      <c r="E126"/>
      <c r="F126"/>
      <c r="G126"/>
      <c r="H126"/>
    </row>
    <row r="127" spans="1:8" s="42" customFormat="1" ht="18.75" customHeight="1">
      <c r="A127" s="60"/>
      <c r="E127"/>
      <c r="F127"/>
      <c r="G127"/>
      <c r="H127"/>
    </row>
    <row r="128" spans="1:8" s="42" customFormat="1" ht="18.75" customHeight="1">
      <c r="A128" s="60"/>
      <c r="E128"/>
      <c r="F128"/>
      <c r="G128"/>
      <c r="H128"/>
    </row>
    <row r="129" spans="1:8" s="42" customFormat="1" ht="18.75" customHeight="1">
      <c r="A129" s="60"/>
      <c r="E129"/>
      <c r="F129"/>
      <c r="G129"/>
      <c r="H129"/>
    </row>
    <row r="130" spans="1:8" s="42" customFormat="1" ht="18.75" customHeight="1">
      <c r="A130" s="60"/>
      <c r="E130"/>
      <c r="F130"/>
      <c r="G130"/>
      <c r="H130"/>
    </row>
    <row r="131" spans="1:8" s="42" customFormat="1" ht="18.75" customHeight="1">
      <c r="A131" s="60"/>
      <c r="E131"/>
      <c r="F131"/>
      <c r="G131"/>
      <c r="H131"/>
    </row>
    <row r="132" spans="1:8" s="42" customFormat="1" ht="18.75" customHeight="1">
      <c r="A132" s="60"/>
      <c r="E132"/>
      <c r="F132"/>
      <c r="G132"/>
      <c r="H132"/>
    </row>
    <row r="133" spans="1:8" s="42" customFormat="1" ht="18.75" customHeight="1">
      <c r="A133" s="60"/>
      <c r="E133"/>
      <c r="F133"/>
      <c r="G133"/>
      <c r="H133"/>
    </row>
    <row r="134" spans="1:8" s="42" customFormat="1" ht="18.75" customHeight="1">
      <c r="A134" s="60"/>
      <c r="E134"/>
      <c r="F134"/>
      <c r="G134"/>
      <c r="H134"/>
    </row>
    <row r="135" spans="1:8" s="42" customFormat="1" ht="18.75" customHeight="1">
      <c r="A135" s="60"/>
      <c r="E135"/>
      <c r="F135"/>
      <c r="G135"/>
      <c r="H135"/>
    </row>
    <row r="136" spans="1:8" s="42" customFormat="1" ht="18.75" customHeight="1">
      <c r="A136" s="60"/>
      <c r="E136"/>
      <c r="F136"/>
      <c r="G136"/>
      <c r="H136"/>
    </row>
    <row r="137" spans="1:8" s="42" customFormat="1" ht="18.75" customHeight="1">
      <c r="A137" s="60"/>
      <c r="E137"/>
      <c r="F137"/>
      <c r="G137"/>
      <c r="H137"/>
    </row>
    <row r="138" spans="1:8" s="42" customFormat="1" ht="18.75" customHeight="1">
      <c r="A138" s="60"/>
      <c r="E138"/>
      <c r="F138"/>
      <c r="G138"/>
      <c r="H138"/>
    </row>
    <row r="139" spans="1:8" s="42" customFormat="1" ht="18.75" customHeight="1">
      <c r="A139" s="60"/>
      <c r="E139"/>
      <c r="F139"/>
      <c r="G139"/>
      <c r="H139"/>
    </row>
    <row r="140" spans="1:8" s="42" customFormat="1" ht="18.75" customHeight="1">
      <c r="A140" s="60"/>
      <c r="E140"/>
      <c r="F140"/>
      <c r="G140"/>
      <c r="H140"/>
    </row>
    <row r="141" spans="1:8" s="42" customFormat="1" ht="18.75" customHeight="1">
      <c r="A141" s="60"/>
      <c r="E141"/>
      <c r="F141"/>
      <c r="G141"/>
      <c r="H141"/>
    </row>
    <row r="142" spans="1:8" s="42" customFormat="1" ht="18.75" customHeight="1">
      <c r="A142" s="60"/>
      <c r="E142"/>
      <c r="F142"/>
      <c r="G142"/>
      <c r="H142"/>
    </row>
    <row r="143" spans="1:8" s="42" customFormat="1" ht="18.75" customHeight="1">
      <c r="A143" s="60"/>
      <c r="E143"/>
      <c r="F143"/>
      <c r="G143"/>
      <c r="H143"/>
    </row>
    <row r="144" spans="1:8" s="42" customFormat="1" ht="18.75" customHeight="1">
      <c r="A144" s="60"/>
      <c r="E144"/>
      <c r="F144"/>
      <c r="G144"/>
      <c r="H144"/>
    </row>
    <row r="145" spans="1:8" s="42" customFormat="1" ht="18.75" customHeight="1">
      <c r="A145" s="60"/>
      <c r="E145"/>
      <c r="F145"/>
      <c r="G145"/>
      <c r="H145"/>
    </row>
    <row r="146" spans="1:8" s="42" customFormat="1" ht="18.75" customHeight="1">
      <c r="A146" s="60"/>
      <c r="E146"/>
      <c r="F146"/>
      <c r="G146"/>
      <c r="H146"/>
    </row>
  </sheetData>
  <sheetProtection/>
  <mergeCells count="13">
    <mergeCell ref="H4:H6"/>
    <mergeCell ref="F5:F6"/>
    <mergeCell ref="G5:G6"/>
    <mergeCell ref="A2:H2"/>
    <mergeCell ref="B4:B6"/>
    <mergeCell ref="C5:C6"/>
    <mergeCell ref="D5:D6"/>
    <mergeCell ref="A126:D126"/>
    <mergeCell ref="A3:D3"/>
    <mergeCell ref="A4:A6"/>
    <mergeCell ref="E5:E6"/>
    <mergeCell ref="C4:D4"/>
    <mergeCell ref="E4:G4"/>
  </mergeCells>
  <printOptions horizontalCentered="1"/>
  <pageMargins left="0" right="0" top="0.5905511811023623" bottom="0.5905511811023623" header="0" footer="0"/>
  <pageSetup horizontalDpi="600" verticalDpi="600" orientation="landscape" paperSize="9" r:id="rId1"/>
  <headerFooter alignWithMargins="0">
    <oddFooter>&amp;C第 &amp;P 页，共 &amp;N 页</oddFooter>
  </headerFooter>
  <ignoredErrors>
    <ignoredError sqref="D20:D23 D25" unlockedFormula="1"/>
    <ignoredError sqref="B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wq</cp:lastModifiedBy>
  <cp:lastPrinted>2018-03-15T03:08:06Z</cp:lastPrinted>
  <dcterms:created xsi:type="dcterms:W3CDTF">2007-09-11T08:17:08Z</dcterms:created>
  <dcterms:modified xsi:type="dcterms:W3CDTF">2018-03-29T06:48:36Z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