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00" windowHeight="8550" tabRatio="935" firstSheet="2" activeTab="11"/>
  </bookViews>
  <sheets>
    <sheet name="2017预算执行情况" sheetId="1" r:id="rId1"/>
    <sheet name="收入预算对比表" sheetId="2" r:id="rId2"/>
    <sheet name="2018年支出预算对比表" sheetId="3" r:id="rId3"/>
    <sheet name="2018年收支总表" sheetId="4" r:id="rId4"/>
    <sheet name="拟出让用地" sheetId="5" r:id="rId5"/>
    <sheet name="国有资本经营收入" sheetId="6" r:id="rId6"/>
    <sheet name="2018年支出汇总" sheetId="7" r:id="rId7"/>
    <sheet name="基本支出" sheetId="8" r:id="rId8"/>
    <sheet name="项目支出" sheetId="9" r:id="rId9"/>
    <sheet name="各线项目申报表" sheetId="10" r:id="rId10"/>
    <sheet name="2018年政府采购" sheetId="11" r:id="rId11"/>
    <sheet name="三公及会议、培训费" sheetId="12" r:id="rId12"/>
  </sheets>
  <definedNames>
    <definedName name="_xlnm.Print_Titles" localSheetId="6">'2018年支出汇总'!$2:$7</definedName>
    <definedName name="_xlnm.Print_Titles" localSheetId="7">'基本支出'!$2:$7</definedName>
    <definedName name="_xlnm.Print_Titles" localSheetId="8">'项目支出'!$2:$6</definedName>
  </definedNames>
  <calcPr fullCalcOnLoad="1"/>
</workbook>
</file>

<file path=xl/sharedStrings.xml><?xml version="1.0" encoding="utf-8"?>
<sst xmlns="http://schemas.openxmlformats.org/spreadsheetml/2006/main" count="743" uniqueCount="582">
  <si>
    <t>单位:万元</t>
  </si>
  <si>
    <t>项目及科目名称</t>
  </si>
  <si>
    <t>人数</t>
  </si>
  <si>
    <t>其中:</t>
  </si>
  <si>
    <t>一、人大事务</t>
  </si>
  <si>
    <t>二、政协事务</t>
  </si>
  <si>
    <t>四、统计信息事务</t>
  </si>
  <si>
    <t>五、财政事务</t>
  </si>
  <si>
    <t>一、消防</t>
  </si>
  <si>
    <t>二、公安</t>
  </si>
  <si>
    <t>三、司法</t>
  </si>
  <si>
    <t>一、普通教育</t>
  </si>
  <si>
    <t>二、成人教育</t>
  </si>
  <si>
    <t>一、文化</t>
  </si>
  <si>
    <t>二、文物</t>
  </si>
  <si>
    <t>三、体育</t>
  </si>
  <si>
    <t>四、新闻出版</t>
  </si>
  <si>
    <t>一、人力资源和社会保障管理事务</t>
  </si>
  <si>
    <t>二、民政管理事务</t>
  </si>
  <si>
    <t>三、行政事业单位离退休</t>
  </si>
  <si>
    <t>四、就业补助</t>
  </si>
  <si>
    <t>五、抚恤</t>
  </si>
  <si>
    <t>一、环境保护管理事务</t>
  </si>
  <si>
    <t>二、污染防治</t>
  </si>
  <si>
    <t>三、自然生态保护</t>
  </si>
  <si>
    <t>一、城乡社区管理事务</t>
  </si>
  <si>
    <t>一、农业</t>
  </si>
  <si>
    <t>二、林业</t>
  </si>
  <si>
    <t>三、水利</t>
  </si>
  <si>
    <t>一、安全生产监管</t>
  </si>
  <si>
    <t>二、支持中小企业发展和管理支出</t>
  </si>
  <si>
    <t>镇本级预算支出</t>
  </si>
  <si>
    <t>其中：</t>
  </si>
  <si>
    <t>全年预算支出合计</t>
  </si>
  <si>
    <t>财政供养</t>
  </si>
  <si>
    <t>在职</t>
  </si>
  <si>
    <t>退休</t>
  </si>
  <si>
    <t>四、扶贫</t>
  </si>
  <si>
    <t>五、农村综合改革</t>
  </si>
  <si>
    <t>以前年度已支付</t>
  </si>
  <si>
    <t>八、残疾人事业</t>
  </si>
  <si>
    <t>项目支出总投资预算</t>
  </si>
  <si>
    <t>基本支出全年预算</t>
  </si>
  <si>
    <t>备    注</t>
  </si>
  <si>
    <t>住房保障支出</t>
  </si>
  <si>
    <t>六、退役安置</t>
  </si>
  <si>
    <t>七、社会福利</t>
  </si>
  <si>
    <t>九、自然灾害生活救助</t>
  </si>
  <si>
    <t>五、建设市场管理与监督</t>
  </si>
  <si>
    <t>六、国有土地使用权出让金支出</t>
  </si>
  <si>
    <t>四、城乡社区环境卫生</t>
  </si>
  <si>
    <t>二、城乡社区规划与管理</t>
  </si>
  <si>
    <t>三、城乡社区公共设施</t>
  </si>
  <si>
    <t>一、商业流通事务</t>
  </si>
  <si>
    <t>二、其他商业服务业等事务</t>
  </si>
  <si>
    <t>三、旅游业管理与服务</t>
  </si>
  <si>
    <t xml:space="preserve">七、其他城乡社区事务支出 </t>
  </si>
  <si>
    <t>三、政府办公室及相关机构事务</t>
  </si>
  <si>
    <t>财政预算总支出</t>
  </si>
  <si>
    <t>二、其他城乡社区住宅支出</t>
  </si>
  <si>
    <t xml:space="preserve">    一、住房改革支出</t>
  </si>
  <si>
    <t>序号</t>
  </si>
  <si>
    <t>地块位置</t>
  </si>
  <si>
    <t>项目名称</t>
  </si>
  <si>
    <t>面积</t>
  </si>
  <si>
    <t>用途</t>
  </si>
  <si>
    <t>项目审批情况</t>
  </si>
  <si>
    <t>预估地价</t>
  </si>
  <si>
    <t>备注</t>
  </si>
  <si>
    <t>合计</t>
  </si>
  <si>
    <t>收         入</t>
  </si>
  <si>
    <t>一、体制补助（预算内补助）</t>
  </si>
  <si>
    <t>二、农村税费改革转移支付补助</t>
  </si>
  <si>
    <t>1、其他人口与计划生育事务支出</t>
  </si>
  <si>
    <t>2、义务兵优待</t>
  </si>
  <si>
    <t>3、其他支出（民兵训练费）</t>
  </si>
  <si>
    <t>三、体制结算补助</t>
  </si>
  <si>
    <t>四、非税收入</t>
  </si>
  <si>
    <t>1、政府性基金收入－土地出让金返还</t>
  </si>
  <si>
    <t>2、国有资本经营收入－市场投资收益</t>
  </si>
  <si>
    <t>3、国有资源（资产）有偿使用收入－房屋出租及广告场地使用权费</t>
  </si>
  <si>
    <t>4、其他收入</t>
  </si>
  <si>
    <t>1、一般预算</t>
  </si>
  <si>
    <t xml:space="preserve">       民政定期定量 </t>
  </si>
  <si>
    <t xml:space="preserve">       义务兵优待</t>
  </si>
  <si>
    <t xml:space="preserve">       农村最低生活保障</t>
  </si>
  <si>
    <t xml:space="preserve">       村居主要干部报酬</t>
  </si>
  <si>
    <t>2、基金预算</t>
  </si>
  <si>
    <t>合       计</t>
  </si>
  <si>
    <t>总     计</t>
  </si>
  <si>
    <t>五、专项补助</t>
  </si>
  <si>
    <t>自聘</t>
  </si>
  <si>
    <t>返还成本及出让金净收益</t>
  </si>
  <si>
    <t>编制单位:</t>
  </si>
  <si>
    <t xml:space="preserve">编制单位:              </t>
  </si>
  <si>
    <t xml:space="preserve">      计生抚养费返还收入</t>
  </si>
  <si>
    <t xml:space="preserve">      环卫费</t>
  </si>
  <si>
    <t xml:space="preserve">      其他</t>
  </si>
  <si>
    <t xml:space="preserve">  其中：一般预算结余</t>
  </si>
  <si>
    <t xml:space="preserve">       基金预算结余</t>
  </si>
  <si>
    <r>
      <t xml:space="preserve">    </t>
    </r>
    <r>
      <rPr>
        <sz val="10"/>
        <rFont val="宋体"/>
        <family val="0"/>
      </rPr>
      <t>人大事务</t>
    </r>
  </si>
  <si>
    <r>
      <t xml:space="preserve">    </t>
    </r>
    <r>
      <rPr>
        <sz val="10"/>
        <rFont val="宋体"/>
        <family val="0"/>
      </rPr>
      <t>政府办公厅（室）及相关机构事务</t>
    </r>
  </si>
  <si>
    <r>
      <t xml:space="preserve">    </t>
    </r>
    <r>
      <rPr>
        <sz val="10"/>
        <rFont val="宋体"/>
        <family val="0"/>
      </rPr>
      <t>统计信息事务</t>
    </r>
  </si>
  <si>
    <r>
      <t xml:space="preserve">    </t>
    </r>
    <r>
      <rPr>
        <sz val="10"/>
        <rFont val="宋体"/>
        <family val="0"/>
      </rPr>
      <t>财政事务</t>
    </r>
  </si>
  <si>
    <t xml:space="preserve">  商贸事务</t>
  </si>
  <si>
    <r>
      <t xml:space="preserve">       </t>
    </r>
    <r>
      <rPr>
        <sz val="10"/>
        <rFont val="宋体"/>
        <family val="0"/>
      </rPr>
      <t>公安</t>
    </r>
  </si>
  <si>
    <r>
      <t xml:space="preserve">        </t>
    </r>
    <r>
      <rPr>
        <sz val="10"/>
        <rFont val="宋体"/>
        <family val="0"/>
      </rPr>
      <t>其他公共安全支出</t>
    </r>
  </si>
  <si>
    <t>三、教育</t>
  </si>
  <si>
    <r>
      <t xml:space="preserve">        </t>
    </r>
    <r>
      <rPr>
        <sz val="10"/>
        <rFont val="宋体"/>
        <family val="0"/>
      </rPr>
      <t>普通教育</t>
    </r>
  </si>
  <si>
    <r>
      <t xml:space="preserve">        </t>
    </r>
    <r>
      <rPr>
        <sz val="10"/>
        <rFont val="宋体"/>
        <family val="0"/>
      </rPr>
      <t>职业教育</t>
    </r>
  </si>
  <si>
    <r>
      <t xml:space="preserve">        </t>
    </r>
    <r>
      <rPr>
        <sz val="10"/>
        <rFont val="宋体"/>
        <family val="0"/>
      </rPr>
      <t>成人教育</t>
    </r>
  </si>
  <si>
    <r>
      <t xml:space="preserve">        </t>
    </r>
    <r>
      <rPr>
        <sz val="10"/>
        <rFont val="宋体"/>
        <family val="0"/>
      </rPr>
      <t>其他教育支出</t>
    </r>
  </si>
  <si>
    <t>四、科学技术</t>
  </si>
  <si>
    <r>
      <t xml:space="preserve">        </t>
    </r>
    <r>
      <rPr>
        <sz val="10"/>
        <rFont val="宋体"/>
        <family val="0"/>
      </rPr>
      <t>技术研究与开发</t>
    </r>
  </si>
  <si>
    <r>
      <t xml:space="preserve">        </t>
    </r>
    <r>
      <rPr>
        <sz val="10"/>
        <rFont val="宋体"/>
        <family val="0"/>
      </rPr>
      <t>其他科学技术支出</t>
    </r>
  </si>
  <si>
    <t>五、文化体育与传媒</t>
  </si>
  <si>
    <r>
      <t xml:space="preserve">        </t>
    </r>
    <r>
      <rPr>
        <sz val="10"/>
        <rFont val="宋体"/>
        <family val="0"/>
      </rPr>
      <t>文化</t>
    </r>
  </si>
  <si>
    <r>
      <t xml:space="preserve">        </t>
    </r>
    <r>
      <rPr>
        <sz val="10"/>
        <rFont val="宋体"/>
        <family val="0"/>
      </rPr>
      <t>体育</t>
    </r>
  </si>
  <si>
    <r>
      <t xml:space="preserve">        </t>
    </r>
    <r>
      <rPr>
        <sz val="10"/>
        <rFont val="宋体"/>
        <family val="0"/>
      </rPr>
      <t>其他文化体育与传媒支出</t>
    </r>
  </si>
  <si>
    <t>六、社会保障和就业</t>
  </si>
  <si>
    <r>
      <t xml:space="preserve">        </t>
    </r>
    <r>
      <rPr>
        <sz val="10"/>
        <rFont val="宋体"/>
        <family val="0"/>
      </rPr>
      <t>人力资源和社会保障管理事务</t>
    </r>
  </si>
  <si>
    <r>
      <t xml:space="preserve">        </t>
    </r>
    <r>
      <rPr>
        <sz val="10"/>
        <rFont val="宋体"/>
        <family val="0"/>
      </rPr>
      <t>民政管理事务</t>
    </r>
  </si>
  <si>
    <r>
      <t xml:space="preserve">        </t>
    </r>
    <r>
      <rPr>
        <sz val="10"/>
        <rFont val="宋体"/>
        <family val="0"/>
      </rPr>
      <t>行政事业单位离退休</t>
    </r>
  </si>
  <si>
    <t>七、医疗卫生</t>
  </si>
  <si>
    <r>
      <t xml:space="preserve">        </t>
    </r>
    <r>
      <rPr>
        <sz val="10"/>
        <rFont val="宋体"/>
        <family val="0"/>
      </rPr>
      <t>医疗保障</t>
    </r>
  </si>
  <si>
    <r>
      <t xml:space="preserve">        </t>
    </r>
    <r>
      <rPr>
        <sz val="10"/>
        <rFont val="宋体"/>
        <family val="0"/>
      </rPr>
      <t>其它医疗卫生支出</t>
    </r>
  </si>
  <si>
    <t>八、节能环保</t>
  </si>
  <si>
    <r>
      <t xml:space="preserve">        </t>
    </r>
    <r>
      <rPr>
        <sz val="10"/>
        <rFont val="宋体"/>
        <family val="0"/>
      </rPr>
      <t>其他环境保护支出</t>
    </r>
  </si>
  <si>
    <t>九、城乡社区事务</t>
  </si>
  <si>
    <r>
      <t xml:space="preserve">        </t>
    </r>
    <r>
      <rPr>
        <sz val="10"/>
        <rFont val="宋体"/>
        <family val="0"/>
      </rPr>
      <t>新增建设用地土地有偿使用费安排的支出</t>
    </r>
  </si>
  <si>
    <r>
      <t xml:space="preserve">        </t>
    </r>
    <r>
      <rPr>
        <sz val="10"/>
        <rFont val="宋体"/>
        <family val="0"/>
      </rPr>
      <t>其他城乡社区事务支出</t>
    </r>
  </si>
  <si>
    <t>十、农林水事务</t>
  </si>
  <si>
    <r>
      <t xml:space="preserve">        </t>
    </r>
    <r>
      <rPr>
        <sz val="10"/>
        <rFont val="宋体"/>
        <family val="0"/>
      </rPr>
      <t>农业</t>
    </r>
  </si>
  <si>
    <r>
      <t xml:space="preserve">        </t>
    </r>
    <r>
      <rPr>
        <sz val="10"/>
        <rFont val="宋体"/>
        <family val="0"/>
      </rPr>
      <t>林业</t>
    </r>
  </si>
  <si>
    <r>
      <t xml:space="preserve">        </t>
    </r>
    <r>
      <rPr>
        <sz val="10"/>
        <rFont val="宋体"/>
        <family val="0"/>
      </rPr>
      <t>水利</t>
    </r>
  </si>
  <si>
    <r>
      <t xml:space="preserve">        </t>
    </r>
    <r>
      <rPr>
        <sz val="10"/>
        <rFont val="宋体"/>
        <family val="0"/>
      </rPr>
      <t>其他农林水事务支出</t>
    </r>
  </si>
  <si>
    <t>十一、交通运输</t>
  </si>
  <si>
    <r>
      <t xml:space="preserve">        </t>
    </r>
    <r>
      <rPr>
        <sz val="10"/>
        <rFont val="宋体"/>
        <family val="0"/>
      </rPr>
      <t>公路水路运输</t>
    </r>
  </si>
  <si>
    <r>
      <t xml:space="preserve">        </t>
    </r>
    <r>
      <rPr>
        <sz val="10"/>
        <rFont val="宋体"/>
        <family val="0"/>
      </rPr>
      <t>其他交通运输支出</t>
    </r>
  </si>
  <si>
    <t>十二、资源勘探电力信息等事务</t>
  </si>
  <si>
    <r>
      <t xml:space="preserve">       </t>
    </r>
    <r>
      <rPr>
        <sz val="10"/>
        <rFont val="宋体"/>
        <family val="0"/>
      </rPr>
      <t>安全生产监管</t>
    </r>
  </si>
  <si>
    <r>
      <t xml:space="preserve">       </t>
    </r>
    <r>
      <rPr>
        <sz val="10"/>
        <rFont val="宋体"/>
        <family val="0"/>
      </rPr>
      <t>支持中小企业发展和管理支出</t>
    </r>
  </si>
  <si>
    <t>十三、商业服务业等事务</t>
  </si>
  <si>
    <r>
      <t xml:space="preserve">      </t>
    </r>
    <r>
      <rPr>
        <sz val="10"/>
        <rFont val="宋体"/>
        <family val="0"/>
      </rPr>
      <t>商业流通事务</t>
    </r>
  </si>
  <si>
    <r>
      <t xml:space="preserve">      </t>
    </r>
    <r>
      <rPr>
        <sz val="10"/>
        <rFont val="宋体"/>
        <family val="0"/>
      </rPr>
      <t>旅游业管理与服务支出</t>
    </r>
  </si>
  <si>
    <r>
      <t>合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计</t>
    </r>
  </si>
  <si>
    <t>公用经费</t>
  </si>
  <si>
    <t>小计</t>
  </si>
  <si>
    <t>招待费</t>
  </si>
  <si>
    <t>公务用车</t>
  </si>
  <si>
    <t>出国境费</t>
  </si>
  <si>
    <t xml:space="preserve">       村邮、便民服务中心运行补助</t>
  </si>
  <si>
    <t>工资福利</t>
  </si>
  <si>
    <t>人员信息</t>
  </si>
  <si>
    <t>行政在职</t>
  </si>
  <si>
    <t>事业在职</t>
  </si>
  <si>
    <t>退休</t>
  </si>
  <si>
    <t>自聘</t>
  </si>
  <si>
    <t>基本支出预算数</t>
  </si>
  <si>
    <t>基本支出明细</t>
  </si>
  <si>
    <t>其他</t>
  </si>
  <si>
    <r>
      <t xml:space="preserve">     </t>
    </r>
    <r>
      <rPr>
        <sz val="10"/>
        <rFont val="宋体"/>
        <family val="0"/>
      </rPr>
      <t>行政事业单位离退休</t>
    </r>
  </si>
  <si>
    <r>
      <t xml:space="preserve">     </t>
    </r>
    <r>
      <rPr>
        <sz val="10"/>
        <rFont val="宋体"/>
        <family val="0"/>
      </rPr>
      <t>社会福利</t>
    </r>
  </si>
  <si>
    <r>
      <t xml:space="preserve">     </t>
    </r>
    <r>
      <rPr>
        <sz val="10"/>
        <rFont val="宋体"/>
        <family val="0"/>
      </rPr>
      <t>残疾人事业</t>
    </r>
  </si>
  <si>
    <r>
      <t xml:space="preserve">    </t>
    </r>
    <r>
      <rPr>
        <sz val="10"/>
        <rFont val="宋体"/>
        <family val="0"/>
      </rPr>
      <t>城市居民最低生活保障</t>
    </r>
  </si>
  <si>
    <r>
      <t xml:space="preserve">    </t>
    </r>
    <r>
      <rPr>
        <sz val="10"/>
        <rFont val="宋体"/>
        <family val="0"/>
      </rPr>
      <t>体育</t>
    </r>
  </si>
  <si>
    <r>
      <t xml:space="preserve">    </t>
    </r>
    <r>
      <rPr>
        <sz val="10"/>
        <rFont val="宋体"/>
        <family val="0"/>
      </rPr>
      <t>文化</t>
    </r>
  </si>
  <si>
    <r>
      <t xml:space="preserve">    </t>
    </r>
    <r>
      <rPr>
        <sz val="10"/>
        <rFont val="宋体"/>
        <family val="0"/>
      </rPr>
      <t>其他科学技术支出</t>
    </r>
  </si>
  <si>
    <r>
      <t xml:space="preserve">    </t>
    </r>
    <r>
      <rPr>
        <sz val="10"/>
        <rFont val="宋体"/>
        <family val="0"/>
      </rPr>
      <t>技术研究与开发</t>
    </r>
  </si>
  <si>
    <r>
      <t xml:space="preserve">    </t>
    </r>
    <r>
      <rPr>
        <sz val="10"/>
        <rFont val="宋体"/>
        <family val="0"/>
      </rPr>
      <t>成人教育</t>
    </r>
  </si>
  <si>
    <r>
      <t xml:space="preserve">    </t>
    </r>
    <r>
      <rPr>
        <sz val="10"/>
        <rFont val="宋体"/>
        <family val="0"/>
      </rPr>
      <t>普通教育</t>
    </r>
  </si>
  <si>
    <r>
      <t xml:space="preserve">    </t>
    </r>
    <r>
      <rPr>
        <sz val="10"/>
        <rFont val="宋体"/>
        <family val="0"/>
      </rPr>
      <t>其他公共安全支出</t>
    </r>
  </si>
  <si>
    <t xml:space="preserve">          天网工程及租费</t>
  </si>
  <si>
    <t xml:space="preserve">          综治经费</t>
  </si>
  <si>
    <t xml:space="preserve">  公安</t>
  </si>
  <si>
    <t xml:space="preserve">  其他一般公共服务支出</t>
  </si>
  <si>
    <t xml:space="preserve">  群众团体事务</t>
  </si>
  <si>
    <t xml:space="preserve">  党委办公厅（室）及相关机构事务</t>
  </si>
  <si>
    <t xml:space="preserve">  统计信息事务</t>
  </si>
  <si>
    <t xml:space="preserve">  政府办公厅（室）及相关机构事务</t>
  </si>
  <si>
    <t xml:space="preserve">  人大事务</t>
  </si>
  <si>
    <r>
      <t xml:space="preserve">    </t>
    </r>
    <r>
      <rPr>
        <sz val="10"/>
        <rFont val="宋体"/>
        <family val="0"/>
      </rPr>
      <t>自然灾害生活救助</t>
    </r>
  </si>
  <si>
    <r>
      <t xml:space="preserve">    </t>
    </r>
    <r>
      <rPr>
        <sz val="10"/>
        <rFont val="宋体"/>
        <family val="0"/>
      </rPr>
      <t>农村最低生活保障</t>
    </r>
  </si>
  <si>
    <r>
      <t xml:space="preserve">    </t>
    </r>
    <r>
      <rPr>
        <sz val="10"/>
        <rFont val="宋体"/>
        <family val="0"/>
      </rPr>
      <t>其他农村社会救济</t>
    </r>
  </si>
  <si>
    <r>
      <t xml:space="preserve">    </t>
    </r>
    <r>
      <rPr>
        <sz val="10"/>
        <rFont val="宋体"/>
        <family val="0"/>
      </rPr>
      <t>医疗保障</t>
    </r>
  </si>
  <si>
    <r>
      <t xml:space="preserve">    </t>
    </r>
    <r>
      <rPr>
        <sz val="10"/>
        <rFont val="宋体"/>
        <family val="0"/>
      </rPr>
      <t>其它医疗卫生支出</t>
    </r>
  </si>
  <si>
    <r>
      <t xml:space="preserve">    </t>
    </r>
    <r>
      <rPr>
        <sz val="10"/>
        <rFont val="宋体"/>
        <family val="0"/>
      </rPr>
      <t>环境保护管理事务</t>
    </r>
  </si>
  <si>
    <r>
      <t xml:space="preserve">     </t>
    </r>
    <r>
      <rPr>
        <sz val="10"/>
        <rFont val="宋体"/>
        <family val="0"/>
      </rPr>
      <t>污染防治</t>
    </r>
  </si>
  <si>
    <r>
      <t xml:space="preserve">    </t>
    </r>
    <r>
      <rPr>
        <sz val="10"/>
        <rFont val="宋体"/>
        <family val="0"/>
      </rPr>
      <t>自然生态保护</t>
    </r>
  </si>
  <si>
    <r>
      <t xml:space="preserve">    </t>
    </r>
    <r>
      <rPr>
        <sz val="10"/>
        <rFont val="宋体"/>
        <family val="0"/>
      </rPr>
      <t>其他环境保护支出</t>
    </r>
  </si>
  <si>
    <r>
      <t xml:space="preserve">    </t>
    </r>
    <r>
      <rPr>
        <sz val="10"/>
        <rFont val="宋体"/>
        <family val="0"/>
      </rPr>
      <t>城乡社区管理事务</t>
    </r>
  </si>
  <si>
    <r>
      <t xml:space="preserve">    </t>
    </r>
    <r>
      <rPr>
        <sz val="10"/>
        <rFont val="宋体"/>
        <family val="0"/>
      </rPr>
      <t>城乡社区公共设施</t>
    </r>
  </si>
  <si>
    <r>
      <t xml:space="preserve">    </t>
    </r>
    <r>
      <rPr>
        <sz val="10"/>
        <rFont val="宋体"/>
        <family val="0"/>
      </rPr>
      <t>城乡社区环境卫生</t>
    </r>
  </si>
  <si>
    <r>
      <t xml:space="preserve">    </t>
    </r>
    <r>
      <rPr>
        <sz val="10"/>
        <rFont val="宋体"/>
        <family val="0"/>
      </rPr>
      <t>国有土地使用权出让收入安排的支出</t>
    </r>
  </si>
  <si>
    <r>
      <t xml:space="preserve">         </t>
    </r>
    <r>
      <rPr>
        <sz val="10"/>
        <rFont val="宋体"/>
        <family val="0"/>
      </rPr>
      <t>征地和拆迁补偿支出</t>
    </r>
  </si>
  <si>
    <r>
      <t xml:space="preserve">        </t>
    </r>
    <r>
      <rPr>
        <sz val="10"/>
        <rFont val="宋体"/>
        <family val="0"/>
      </rPr>
      <t>其他国有土地使用权出让收入安排的支出</t>
    </r>
  </si>
  <si>
    <r>
      <t xml:space="preserve">    </t>
    </r>
    <r>
      <rPr>
        <sz val="10"/>
        <rFont val="宋体"/>
        <family val="0"/>
      </rPr>
      <t>农业</t>
    </r>
  </si>
  <si>
    <r>
      <t xml:space="preserve">    </t>
    </r>
    <r>
      <rPr>
        <sz val="10"/>
        <rFont val="宋体"/>
        <family val="0"/>
      </rPr>
      <t>人力资源和社会保障管理事务</t>
    </r>
  </si>
  <si>
    <r>
      <t xml:space="preserve">     </t>
    </r>
    <r>
      <rPr>
        <sz val="10"/>
        <rFont val="宋体"/>
        <family val="0"/>
      </rPr>
      <t>抚恤</t>
    </r>
  </si>
  <si>
    <r>
      <t xml:space="preserve">     </t>
    </r>
    <r>
      <rPr>
        <sz val="10"/>
        <rFont val="宋体"/>
        <family val="0"/>
      </rPr>
      <t>退役安置</t>
    </r>
  </si>
  <si>
    <r>
      <t xml:space="preserve">    </t>
    </r>
    <r>
      <rPr>
        <sz val="10"/>
        <rFont val="宋体"/>
        <family val="0"/>
      </rPr>
      <t>林业</t>
    </r>
  </si>
  <si>
    <r>
      <t xml:space="preserve">    </t>
    </r>
    <r>
      <rPr>
        <sz val="10"/>
        <rFont val="宋体"/>
        <family val="0"/>
      </rPr>
      <t>水利</t>
    </r>
  </si>
  <si>
    <r>
      <t xml:space="preserve">    </t>
    </r>
    <r>
      <rPr>
        <sz val="10"/>
        <rFont val="宋体"/>
        <family val="0"/>
      </rPr>
      <t>扶贫</t>
    </r>
  </si>
  <si>
    <r>
      <t xml:space="preserve">    </t>
    </r>
    <r>
      <rPr>
        <sz val="10"/>
        <rFont val="宋体"/>
        <family val="0"/>
      </rPr>
      <t>农业综合开发</t>
    </r>
  </si>
  <si>
    <r>
      <t xml:space="preserve">    </t>
    </r>
    <r>
      <rPr>
        <sz val="10"/>
        <rFont val="宋体"/>
        <family val="0"/>
      </rPr>
      <t>农业综合改革</t>
    </r>
  </si>
  <si>
    <r>
      <t xml:space="preserve">    </t>
    </r>
    <r>
      <rPr>
        <sz val="10"/>
        <rFont val="宋体"/>
        <family val="0"/>
      </rPr>
      <t>其他农林水事务支出</t>
    </r>
  </si>
  <si>
    <r>
      <t xml:space="preserve">    </t>
    </r>
    <r>
      <rPr>
        <sz val="10"/>
        <rFont val="宋体"/>
        <family val="0"/>
      </rPr>
      <t>公路水路运输</t>
    </r>
  </si>
  <si>
    <r>
      <t xml:space="preserve">    </t>
    </r>
    <r>
      <rPr>
        <sz val="10"/>
        <rFont val="宋体"/>
        <family val="0"/>
      </rPr>
      <t>其他交通运输支出</t>
    </r>
  </si>
  <si>
    <r>
      <t xml:space="preserve">    </t>
    </r>
    <r>
      <rPr>
        <sz val="10"/>
        <rFont val="宋体"/>
        <family val="0"/>
      </rPr>
      <t>支持中小企业发展和管理支出</t>
    </r>
  </si>
  <si>
    <r>
      <t xml:space="preserve">     </t>
    </r>
    <r>
      <rPr>
        <sz val="10"/>
        <rFont val="宋体"/>
        <family val="0"/>
      </rPr>
      <t>商业流通事务</t>
    </r>
  </si>
  <si>
    <r>
      <t xml:space="preserve">    </t>
    </r>
    <r>
      <rPr>
        <sz val="10"/>
        <rFont val="宋体"/>
        <family val="0"/>
      </rPr>
      <t>旅游业管理与服务支出</t>
    </r>
  </si>
  <si>
    <t xml:space="preserve">    禁毒管理</t>
  </si>
  <si>
    <t xml:space="preserve">    团委工作经费</t>
  </si>
  <si>
    <t xml:space="preserve">    妇联工作经费</t>
  </si>
  <si>
    <t xml:space="preserve">    村邮、便民中心经费</t>
  </si>
  <si>
    <t xml:space="preserve">         外来人口管理经费</t>
  </si>
  <si>
    <t xml:space="preserve">         信访经费</t>
  </si>
  <si>
    <t xml:space="preserve">         反邪教经费</t>
  </si>
  <si>
    <t xml:space="preserve">         消防队经费</t>
  </si>
  <si>
    <t xml:space="preserve">          新型农村合作医疗</t>
  </si>
  <si>
    <t xml:space="preserve">            环卫一体化经费</t>
  </si>
  <si>
    <t xml:space="preserve">            大学生村官</t>
  </si>
  <si>
    <t xml:space="preserve">           村主要干部报酬</t>
  </si>
  <si>
    <t xml:space="preserve">           离任的村主要干部报酬</t>
  </si>
  <si>
    <t>对个人和家庭的补助支出</t>
  </si>
  <si>
    <t>其他公用经费</t>
  </si>
  <si>
    <t xml:space="preserve">       离任村居主要干部报酬</t>
  </si>
  <si>
    <t xml:space="preserve">编制单位: </t>
  </si>
  <si>
    <t>单位：万元</t>
  </si>
  <si>
    <t>项        目</t>
  </si>
  <si>
    <t>执行率</t>
  </si>
  <si>
    <t>收入合计</t>
  </si>
  <si>
    <t>支出合计</t>
  </si>
  <si>
    <t>一、体制补助（预算内补助）</t>
  </si>
  <si>
    <t>一、一般公共服务</t>
  </si>
  <si>
    <t>二、农村税费改革转移支付补助</t>
  </si>
  <si>
    <t>三、体制结算补助</t>
  </si>
  <si>
    <t>四、非税收入</t>
  </si>
  <si>
    <t>五、专项补助收入</t>
  </si>
  <si>
    <t xml:space="preserve">编制单位: </t>
  </si>
  <si>
    <t>预算支出合计</t>
  </si>
  <si>
    <t xml:space="preserve">     其中：新型农村合作医疗支出</t>
  </si>
  <si>
    <t xml:space="preserve">     其中：城乡社区环境卫生</t>
  </si>
  <si>
    <t>其他支出</t>
  </si>
  <si>
    <t>各款级科目下，各单位根据实际，可以增设项目，分明细反映。</t>
  </si>
  <si>
    <t>项目名称</t>
  </si>
  <si>
    <t>设立依据</t>
  </si>
  <si>
    <t>□法律法规     □上级政府文件   □市委市政府文件
□市委市政府会议纪要  □其他</t>
  </si>
  <si>
    <t>项目类别</t>
  </si>
  <si>
    <t>重要程度</t>
  </si>
  <si>
    <t>项目属性</t>
  </si>
  <si>
    <t>□新增 □延续</t>
  </si>
  <si>
    <t>项目口径</t>
  </si>
  <si>
    <t>□重要工作 □一般工作</t>
  </si>
  <si>
    <t>□经常性  □阶段性  □一次性</t>
  </si>
  <si>
    <t>项目期限</t>
  </si>
  <si>
    <t>项目联系人</t>
  </si>
  <si>
    <t>联系电话</t>
  </si>
  <si>
    <t>立
项
依
据
、
测
算
依
据
、
主
要
内
容
及
说
明</t>
  </si>
  <si>
    <t>年份</t>
  </si>
  <si>
    <t>各部门补助</t>
  </si>
  <si>
    <t>镇级财政安排</t>
  </si>
  <si>
    <t>当年支出预算</t>
  </si>
  <si>
    <t>合计</t>
  </si>
  <si>
    <t>项
目
资
金
安
排</t>
  </si>
  <si>
    <t xml:space="preserve">  线办：</t>
  </si>
  <si>
    <t>金额单位：万元</t>
  </si>
  <si>
    <t>□大型会议培训 □重大调研规划 □信息化维护 □大宗印刷
□重大宣传活动 □房租 □物业管理 □其他公共支出
□房屋建筑购建 □大型修缮 □信息网络网建 □设置购置
□其他发展建设 □其他一般行政</t>
  </si>
  <si>
    <t>六、上年结余（净结余）</t>
  </si>
  <si>
    <t>七、各部门拨入经费</t>
  </si>
  <si>
    <t>六、各部门拨入经费</t>
  </si>
  <si>
    <t>　　　  其中：城建配套费返还</t>
  </si>
  <si>
    <t xml:space="preserve">   国有资本经营收入</t>
  </si>
  <si>
    <t xml:space="preserve">   土地出让金返还</t>
  </si>
  <si>
    <t xml:space="preserve">   其他收入</t>
  </si>
  <si>
    <t xml:space="preserve">    基金预算</t>
  </si>
  <si>
    <t>　  一般预算</t>
  </si>
  <si>
    <t xml:space="preserve">    征兵经费</t>
  </si>
  <si>
    <t>十四、住房保障支出</t>
  </si>
  <si>
    <t>二、公共安全</t>
  </si>
  <si>
    <t>十四、住房保障支出</t>
  </si>
  <si>
    <t>单位：万元</t>
  </si>
  <si>
    <t>收入预算项目</t>
  </si>
  <si>
    <t>金    额</t>
  </si>
  <si>
    <t>支出预算项目</t>
  </si>
  <si>
    <t>备     注</t>
  </si>
  <si>
    <t>一、体制补助</t>
  </si>
  <si>
    <t>二、农村税费改革转移支付补助</t>
  </si>
  <si>
    <t>三、体制结算补助</t>
  </si>
  <si>
    <t>四、非税收入</t>
  </si>
  <si>
    <t>1、政府性基金收入－土地出让金返还</t>
  </si>
  <si>
    <t>2、国有资本经营收入－市场投资收益</t>
  </si>
  <si>
    <t>4、其他收入（环卫费等）</t>
  </si>
  <si>
    <t>五、专项补助</t>
  </si>
  <si>
    <t>1、一般预算</t>
  </si>
  <si>
    <t>2、基金预算</t>
  </si>
  <si>
    <t>227预备费</t>
  </si>
  <si>
    <t>收入预算合计</t>
  </si>
  <si>
    <t>支出预算合计</t>
  </si>
  <si>
    <t>上年结余</t>
  </si>
  <si>
    <t>年终结余</t>
  </si>
  <si>
    <t>总   计</t>
  </si>
  <si>
    <t>编制单位:</t>
  </si>
  <si>
    <t>单位:元</t>
  </si>
  <si>
    <t>单位代码</t>
  </si>
  <si>
    <t>单位名称(支出项目)</t>
  </si>
  <si>
    <t>采购项目</t>
  </si>
  <si>
    <t>采购目录</t>
  </si>
  <si>
    <t>采购类型</t>
  </si>
  <si>
    <t>数量</t>
  </si>
  <si>
    <t>计量单位</t>
  </si>
  <si>
    <t>单价</t>
  </si>
  <si>
    <t>合计</t>
  </si>
  <si>
    <t>公共财政预算拨款收入</t>
  </si>
  <si>
    <t>省补收入</t>
  </si>
  <si>
    <t>专户收入</t>
  </si>
  <si>
    <t>政府性基 金预算拨 款</t>
  </si>
  <si>
    <t>其他收入</t>
  </si>
  <si>
    <t>上年结转</t>
  </si>
  <si>
    <t>地方政府 债券收入</t>
  </si>
  <si>
    <r>
      <t xml:space="preserve">    </t>
    </r>
    <r>
      <rPr>
        <sz val="10"/>
        <rFont val="宋体"/>
        <family val="0"/>
      </rPr>
      <t>政协事务</t>
    </r>
  </si>
  <si>
    <r>
      <t xml:space="preserve">        </t>
    </r>
    <r>
      <rPr>
        <sz val="10"/>
        <rFont val="宋体"/>
        <family val="0"/>
      </rPr>
      <t>医疗卫生与计划生育管理事务</t>
    </r>
  </si>
  <si>
    <t>七、医疗卫生与计划生育支出</t>
  </si>
  <si>
    <t xml:space="preserve">  医疗卫生与计划生育管理事务</t>
  </si>
  <si>
    <t xml:space="preserve">     计生联系员工资</t>
  </si>
  <si>
    <t>一、一般公共服务支出</t>
  </si>
  <si>
    <t>二、公共安全支出</t>
  </si>
  <si>
    <t>三、教育支出</t>
  </si>
  <si>
    <t>四、科学技术支出</t>
  </si>
  <si>
    <t>五、文化体育与传媒支出</t>
  </si>
  <si>
    <t>六、社会保障和就业支出</t>
  </si>
  <si>
    <t>七、医疗卫生与计划生育支出</t>
  </si>
  <si>
    <t>八、节能环保支出</t>
  </si>
  <si>
    <t>九、城乡社区事务支出</t>
  </si>
  <si>
    <t>十、农林水事务支出</t>
  </si>
  <si>
    <t>十一、交通运输支出</t>
  </si>
  <si>
    <t>十二、资源勘探信息等支出</t>
  </si>
  <si>
    <t>十三、商业服务业等支出</t>
  </si>
  <si>
    <t>三、教育支出</t>
  </si>
  <si>
    <t>九、城乡社区支出</t>
  </si>
  <si>
    <t>十、农林水支出</t>
  </si>
  <si>
    <t>十一、交通运输支出</t>
  </si>
  <si>
    <t>一般公共服务支出</t>
  </si>
  <si>
    <t>公共安全支出</t>
  </si>
  <si>
    <t>教育支出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</si>
  <si>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</si>
  <si>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</si>
  <si>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</si>
  <si>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</si>
  <si>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</si>
  <si>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</si>
  <si>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资源勘探信息等支出</t>
  </si>
  <si>
    <t>商业服务业等支出</t>
  </si>
  <si>
    <t xml:space="preserve">    其中：五水共治支出</t>
  </si>
  <si>
    <t>六、纪检监察事务</t>
  </si>
  <si>
    <t>八、宗教事务</t>
  </si>
  <si>
    <t>九、港澳台侨事务</t>
  </si>
  <si>
    <t>十、档案事务</t>
  </si>
  <si>
    <t>十一、群众团体事务</t>
  </si>
  <si>
    <t>十二、党委办公室及相关机构事务</t>
  </si>
  <si>
    <t>二、公共卫生</t>
  </si>
  <si>
    <t>三、医疗保障</t>
  </si>
  <si>
    <t xml:space="preserve">     计生事务管理人员</t>
  </si>
  <si>
    <t>会议费</t>
  </si>
  <si>
    <t>培训费</t>
  </si>
  <si>
    <t>单位名称</t>
  </si>
  <si>
    <t>公务接待费</t>
  </si>
  <si>
    <t>公务用车购置及运行费</t>
  </si>
  <si>
    <t>因公出国（境）费</t>
  </si>
  <si>
    <t>三公经费合计</t>
  </si>
  <si>
    <t>备  注</t>
  </si>
  <si>
    <t>现有车辆数</t>
  </si>
  <si>
    <t>核编车辆数</t>
  </si>
  <si>
    <t>总额</t>
  </si>
  <si>
    <t>“三公”经费、会议费、培训费预算与执行对比表</t>
  </si>
  <si>
    <t>单位:温岭市  镇</t>
  </si>
  <si>
    <t>“三公”经费及会议培训费</t>
  </si>
  <si>
    <t xml:space="preserve">   国有资源（资产）有偿使用收入</t>
  </si>
  <si>
    <r>
      <t xml:space="preserve">    </t>
    </r>
    <r>
      <rPr>
        <sz val="10"/>
        <rFont val="宋体"/>
        <family val="0"/>
      </rPr>
      <t>港澳台侨事务</t>
    </r>
  </si>
  <si>
    <r>
      <t xml:space="preserve">   </t>
    </r>
    <r>
      <rPr>
        <sz val="10"/>
        <rFont val="宋体"/>
        <family val="0"/>
      </rPr>
      <t>党委办公厅（室）及相关机构事务</t>
    </r>
  </si>
  <si>
    <r>
      <t xml:space="preserve">   </t>
    </r>
    <r>
      <rPr>
        <sz val="10"/>
        <rFont val="宋体"/>
        <family val="0"/>
      </rPr>
      <t>群众团体事务</t>
    </r>
  </si>
  <si>
    <t>一、医疗卫生与计划生育管理事务</t>
  </si>
  <si>
    <t>七、商贸事务</t>
  </si>
  <si>
    <t>十三、组织事务</t>
  </si>
  <si>
    <t>十四、宣传事务</t>
  </si>
  <si>
    <t>十五、统战事务</t>
  </si>
  <si>
    <t>十六、其他一般公共服务支出</t>
  </si>
  <si>
    <t>科学技术支出</t>
  </si>
  <si>
    <r>
      <t>一、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技术研究与开发</t>
    </r>
  </si>
  <si>
    <t>二、其他科学技术支出</t>
  </si>
  <si>
    <t>十、最低生活保障</t>
  </si>
  <si>
    <t>十一、其他社会保障和就业支出</t>
  </si>
  <si>
    <t>四、计划生育事务</t>
  </si>
  <si>
    <t>五、食品和药品监督管理事务</t>
  </si>
  <si>
    <t>六、其他医疗卫生与计划生育支出</t>
  </si>
  <si>
    <t>2017年预算数</t>
  </si>
  <si>
    <t>2017年预算数</t>
  </si>
  <si>
    <t>2017年执行数</t>
  </si>
  <si>
    <t>2017年执行数</t>
  </si>
  <si>
    <t>温岭市镇、街道2018年项目支出预算申报表</t>
  </si>
  <si>
    <t>18年预算数</t>
  </si>
  <si>
    <t>2017年预算执行率</t>
  </si>
  <si>
    <t>2018年         预算数</t>
  </si>
  <si>
    <t>2018年预算数</t>
  </si>
  <si>
    <t>2018年预算数与2017年预算数同比增减</t>
  </si>
  <si>
    <t>2018年预算数与2017年执行数增减</t>
  </si>
  <si>
    <t>其中：2018年计划购置车辆数及费用</t>
  </si>
  <si>
    <t>201一般公共服务支出</t>
  </si>
  <si>
    <t>204公共安全支出</t>
  </si>
  <si>
    <t>205教育事业支出</t>
  </si>
  <si>
    <t>206科学技术支出</t>
  </si>
  <si>
    <t>207文化体育与传媒支出</t>
  </si>
  <si>
    <t>208社会保障和就业支出</t>
  </si>
  <si>
    <t>210医疗卫生与计划生育支出</t>
  </si>
  <si>
    <t>211节能环保支出</t>
  </si>
  <si>
    <t>3、国有资源（资产）有偿使用收入</t>
  </si>
  <si>
    <t>212城乡社区支出</t>
  </si>
  <si>
    <t>213农林水支出</t>
  </si>
  <si>
    <t>214交通运输支出</t>
  </si>
  <si>
    <t>215资源勘探信息等支出</t>
  </si>
  <si>
    <t>216商品服务业等支出</t>
  </si>
  <si>
    <t>221住房保障支出</t>
  </si>
  <si>
    <t>2017年调整后预算数</t>
  </si>
  <si>
    <t>十五、预备费</t>
  </si>
  <si>
    <t>十六、其他支出</t>
  </si>
  <si>
    <t xml:space="preserve">  其中：三改一拆补助</t>
  </si>
  <si>
    <t xml:space="preserve"> 其中：农村环境综合整治补助</t>
  </si>
  <si>
    <t xml:space="preserve">       小城镇环境综合整治补助</t>
  </si>
  <si>
    <t xml:space="preserve">      …</t>
  </si>
  <si>
    <t xml:space="preserve">   其中： 政府性基金收入－城建配套费返还</t>
  </si>
  <si>
    <t>十六：其他支出</t>
  </si>
  <si>
    <r>
      <t>2</t>
    </r>
    <r>
      <rPr>
        <sz val="11"/>
        <rFont val="宋体"/>
        <family val="0"/>
      </rPr>
      <t>29其他支出</t>
    </r>
  </si>
  <si>
    <t>预估年收入</t>
  </si>
  <si>
    <t>编制单位:</t>
  </si>
  <si>
    <t>单位：万元</t>
  </si>
  <si>
    <t>市财政补助</t>
  </si>
  <si>
    <t>市各部门专项补助</t>
  </si>
  <si>
    <t>工资福利：包括工资、津贴、社会保障费、医药费、住房公积金等；对个人和家庭补助支出包括离退休费、抚恤金、生活补助等；人员变化较大的要说明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</si>
  <si>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</si>
  <si>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</si>
  <si>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</si>
  <si>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</si>
  <si>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</si>
  <si>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</si>
  <si>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</si>
  <si>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</si>
  <si>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表九</t>
  </si>
  <si>
    <t>预备费</t>
  </si>
  <si>
    <t>2018年预算数</t>
  </si>
  <si>
    <t>比2017年增加</t>
  </si>
  <si>
    <t>2018年预算占比</t>
  </si>
  <si>
    <t xml:space="preserve">           城市建设支出</t>
  </si>
  <si>
    <t>金 额</t>
  </si>
  <si>
    <t>表十一</t>
  </si>
  <si>
    <t>表十二</t>
  </si>
  <si>
    <t>表十三</t>
  </si>
  <si>
    <t>编制单位:石桥头镇</t>
  </si>
  <si>
    <r>
      <t xml:space="preserve">   </t>
    </r>
    <r>
      <rPr>
        <sz val="10"/>
        <rFont val="宋体"/>
        <family val="0"/>
      </rPr>
      <t>其他一般公共服务支出</t>
    </r>
  </si>
  <si>
    <t xml:space="preserve">   总计</t>
  </si>
  <si>
    <t xml:space="preserve">     其他农业支出</t>
  </si>
  <si>
    <t xml:space="preserve">        肥药双控</t>
  </si>
  <si>
    <r>
      <t xml:space="preserve">                  </t>
    </r>
    <r>
      <rPr>
        <sz val="10"/>
        <rFont val="宋体"/>
        <family val="0"/>
      </rPr>
      <t>农业政策扶持</t>
    </r>
  </si>
  <si>
    <r>
      <t xml:space="preserve">                  </t>
    </r>
    <r>
      <rPr>
        <sz val="10"/>
        <rFont val="宋体"/>
        <family val="0"/>
      </rPr>
      <t>畜牧工作（动物无害化、动物防疫）</t>
    </r>
  </si>
  <si>
    <r>
      <t xml:space="preserve">                  </t>
    </r>
    <r>
      <rPr>
        <sz val="10"/>
        <rFont val="宋体"/>
        <family val="0"/>
      </rPr>
      <t>优质农产品加工体</t>
    </r>
  </si>
  <si>
    <r>
      <t xml:space="preserve">                  </t>
    </r>
    <r>
      <rPr>
        <sz val="10"/>
        <rFont val="宋体"/>
        <family val="0"/>
      </rPr>
      <t>其他各项农业支出</t>
    </r>
  </si>
  <si>
    <r>
      <t xml:space="preserve">           </t>
    </r>
    <r>
      <rPr>
        <sz val="10"/>
        <rFont val="宋体"/>
        <family val="0"/>
      </rPr>
      <t>绿化养护</t>
    </r>
  </si>
  <si>
    <r>
      <t xml:space="preserve">           </t>
    </r>
    <r>
      <rPr>
        <sz val="10"/>
        <rFont val="宋体"/>
        <family val="0"/>
      </rPr>
      <t>森林消防</t>
    </r>
  </si>
  <si>
    <r>
      <t xml:space="preserve">          </t>
    </r>
    <r>
      <rPr>
        <sz val="10"/>
        <rFont val="宋体"/>
        <family val="0"/>
      </rPr>
      <t>林业防疫</t>
    </r>
  </si>
  <si>
    <r>
      <t xml:space="preserve">            </t>
    </r>
    <r>
      <rPr>
        <sz val="10"/>
        <rFont val="宋体"/>
        <family val="0"/>
      </rPr>
      <t>河道保洁</t>
    </r>
  </si>
  <si>
    <t xml:space="preserve">     河道疏浚</t>
  </si>
  <si>
    <t xml:space="preserve">     溪塘水库</t>
  </si>
  <si>
    <t xml:space="preserve">     水利设施建设</t>
  </si>
  <si>
    <r>
      <t xml:space="preserve">            </t>
    </r>
    <r>
      <rPr>
        <sz val="10"/>
        <rFont val="宋体"/>
        <family val="0"/>
      </rPr>
      <t>防汛抗旱</t>
    </r>
  </si>
  <si>
    <t xml:space="preserve">     其他水利事务</t>
  </si>
  <si>
    <t xml:space="preserve">     农村基础设施建设（薄弱村）</t>
  </si>
  <si>
    <t xml:space="preserve">  养老服务补贴</t>
  </si>
  <si>
    <t xml:space="preserve">  敬老院建设及补助</t>
  </si>
  <si>
    <r>
      <t xml:space="preserve">    </t>
    </r>
    <r>
      <rPr>
        <sz val="10"/>
        <rFont val="宋体"/>
        <family val="0"/>
      </rPr>
      <t>民政管理事务（拥军优属、照料中心）</t>
    </r>
  </si>
  <si>
    <t xml:space="preserve">  避灾救助、危旧房改造</t>
  </si>
  <si>
    <t xml:space="preserve">  景鸿养老院建设</t>
  </si>
  <si>
    <r>
      <t xml:space="preserve">    </t>
    </r>
    <r>
      <rPr>
        <sz val="10"/>
        <rFont val="宋体"/>
        <family val="0"/>
      </rPr>
      <t>其它民政事务</t>
    </r>
  </si>
  <si>
    <t xml:space="preserve">     计生协会事务</t>
  </si>
  <si>
    <t xml:space="preserve">     计生对象抚慰金</t>
  </si>
  <si>
    <t xml:space="preserve">     其他计生事务</t>
  </si>
  <si>
    <t xml:space="preserve">    红十字会</t>
  </si>
  <si>
    <t xml:space="preserve">    爱国卫生（省级卫生镇创建）</t>
  </si>
  <si>
    <r>
      <t xml:space="preserve">         </t>
    </r>
    <r>
      <rPr>
        <sz val="10"/>
        <rFont val="宋体"/>
        <family val="0"/>
      </rPr>
      <t>卫生事务</t>
    </r>
  </si>
  <si>
    <t xml:space="preserve">    食品、药品安全</t>
  </si>
  <si>
    <r>
      <t xml:space="preserve">             </t>
    </r>
    <r>
      <rPr>
        <sz val="10"/>
        <rFont val="宋体"/>
        <family val="0"/>
      </rPr>
      <t>城区公厕改造</t>
    </r>
  </si>
  <si>
    <r>
      <t xml:space="preserve">            </t>
    </r>
    <r>
      <rPr>
        <sz val="10"/>
        <rFont val="宋体"/>
        <family val="0"/>
      </rPr>
      <t>小城建环境综合整治建设项目</t>
    </r>
  </si>
  <si>
    <r>
      <t xml:space="preserve">                 </t>
    </r>
    <r>
      <rPr>
        <sz val="10"/>
        <rFont val="宋体"/>
        <family val="0"/>
      </rPr>
      <t>工业园区配套设施建设</t>
    </r>
  </si>
  <si>
    <r>
      <t xml:space="preserve">                 </t>
    </r>
    <r>
      <rPr>
        <sz val="10"/>
        <rFont val="宋体"/>
        <family val="0"/>
      </rPr>
      <t>设计测绘</t>
    </r>
  </si>
  <si>
    <t xml:space="preserve">      城区环境整治</t>
  </si>
  <si>
    <t xml:space="preserve">      村庄环境整治</t>
  </si>
  <si>
    <t xml:space="preserve">      三改一拆</t>
  </si>
  <si>
    <t xml:space="preserve">      美丽乡村</t>
  </si>
  <si>
    <r>
      <t xml:space="preserve">              </t>
    </r>
    <r>
      <rPr>
        <sz val="10"/>
        <rFont val="宋体"/>
        <family val="0"/>
      </rPr>
      <t>造田造地</t>
    </r>
  </si>
  <si>
    <r>
      <t xml:space="preserve">       </t>
    </r>
    <r>
      <rPr>
        <sz val="10"/>
        <rFont val="宋体"/>
        <family val="0"/>
      </rPr>
      <t>其他城乡社区事务支出</t>
    </r>
  </si>
  <si>
    <r>
      <t xml:space="preserve">          </t>
    </r>
    <r>
      <rPr>
        <sz val="10"/>
        <rFont val="宋体"/>
        <family val="0"/>
      </rPr>
      <t>公交车</t>
    </r>
  </si>
  <si>
    <r>
      <t xml:space="preserve">           </t>
    </r>
    <r>
      <rPr>
        <sz val="10"/>
        <rFont val="宋体"/>
        <family val="0"/>
      </rPr>
      <t>民间交通</t>
    </r>
  </si>
  <si>
    <r>
      <t xml:space="preserve">           </t>
    </r>
    <r>
      <rPr>
        <sz val="10"/>
        <rFont val="宋体"/>
        <family val="0"/>
      </rPr>
      <t>危桥修复</t>
    </r>
  </si>
  <si>
    <r>
      <t xml:space="preserve">           </t>
    </r>
    <r>
      <rPr>
        <sz val="10"/>
        <rFont val="宋体"/>
        <family val="0"/>
      </rPr>
      <t>路面修复</t>
    </r>
  </si>
  <si>
    <r>
      <t xml:space="preserve">    </t>
    </r>
    <r>
      <rPr>
        <sz val="10"/>
        <rFont val="宋体"/>
        <family val="0"/>
      </rPr>
      <t>安全生产监管事务</t>
    </r>
  </si>
  <si>
    <r>
      <t xml:space="preserve">    </t>
    </r>
    <r>
      <rPr>
        <sz val="10"/>
        <rFont val="宋体"/>
        <family val="0"/>
      </rPr>
      <t>城乡社区住宅（危旧房）</t>
    </r>
  </si>
  <si>
    <r>
      <t xml:space="preserve">           </t>
    </r>
    <r>
      <rPr>
        <sz val="10"/>
        <rFont val="宋体"/>
        <family val="0"/>
      </rPr>
      <t>村级一事一议</t>
    </r>
  </si>
  <si>
    <t xml:space="preserve">    幼儿园二期</t>
  </si>
  <si>
    <t xml:space="preserve">    暑期工程</t>
  </si>
  <si>
    <t xml:space="preserve">    中心小学工程</t>
  </si>
  <si>
    <r>
      <t xml:space="preserve">    </t>
    </r>
    <r>
      <rPr>
        <sz val="10"/>
        <rFont val="宋体"/>
        <family val="0"/>
      </rPr>
      <t>其他教育支出（教师慰问、安保）</t>
    </r>
  </si>
  <si>
    <t xml:space="preserve">    文化站建设</t>
  </si>
  <si>
    <t xml:space="preserve">    文化民族活动及精品创作</t>
  </si>
  <si>
    <t xml:space="preserve">    非遗保护及文化产业</t>
  </si>
  <si>
    <t xml:space="preserve">    文化活动</t>
  </si>
  <si>
    <t xml:space="preserve">    文化礼堂建设</t>
  </si>
  <si>
    <t xml:space="preserve">     群众体育活动</t>
  </si>
  <si>
    <t xml:space="preserve">     体育设施建设提升</t>
  </si>
  <si>
    <t xml:space="preserve">        土地确权</t>
  </si>
  <si>
    <t xml:space="preserve">        粮食功能区管护、南部园区基础设施</t>
  </si>
  <si>
    <t xml:space="preserve">   巡逻队经费</t>
  </si>
  <si>
    <t xml:space="preserve">   护村队</t>
  </si>
  <si>
    <t xml:space="preserve">   消防</t>
  </si>
  <si>
    <t xml:space="preserve">   全科网格经费</t>
  </si>
  <si>
    <t xml:space="preserve">   平安建设</t>
  </si>
  <si>
    <t xml:space="preserve">   司法、信访、维稳、调解</t>
  </si>
  <si>
    <t xml:space="preserve">   禁毒</t>
  </si>
  <si>
    <t xml:space="preserve">      污水运行费</t>
  </si>
  <si>
    <t xml:space="preserve">      农村生活污水治理工程（续建）</t>
  </si>
  <si>
    <t xml:space="preserve">      城建生活污水治理工程（续建）</t>
  </si>
  <si>
    <t xml:space="preserve">    乡道村道养护及安保设施</t>
  </si>
  <si>
    <t xml:space="preserve">    基层组织建设经费</t>
  </si>
  <si>
    <t xml:space="preserve">       残疾人补助</t>
  </si>
  <si>
    <t xml:space="preserve">     美丽河道</t>
  </si>
  <si>
    <t>交通运输支出</t>
  </si>
  <si>
    <t xml:space="preserve">    一、公路水路运输</t>
  </si>
  <si>
    <t>二、其他交通运输支出</t>
  </si>
  <si>
    <t>编制单位: 石桥头镇</t>
  </si>
  <si>
    <t>731500</t>
  </si>
  <si>
    <t>其他资本性支出</t>
  </si>
  <si>
    <t>办公设备经费</t>
  </si>
  <si>
    <t>台式计算机</t>
  </si>
  <si>
    <t>打印设备</t>
  </si>
  <si>
    <t>空气调节电器</t>
  </si>
  <si>
    <t>扫描仪</t>
  </si>
  <si>
    <t>通用摄像机</t>
  </si>
  <si>
    <t>照相机</t>
  </si>
  <si>
    <t>普通电视设备（电视机）</t>
  </si>
  <si>
    <t>传真机</t>
  </si>
  <si>
    <t>碎纸机</t>
  </si>
  <si>
    <t>投影仪</t>
  </si>
  <si>
    <t>办公家具</t>
  </si>
  <si>
    <t>政府集中采购</t>
  </si>
  <si>
    <t>政府集中采购</t>
  </si>
  <si>
    <t>台</t>
  </si>
  <si>
    <t>张</t>
  </si>
  <si>
    <t>2018年石桥头镇 采购预算汇总表</t>
  </si>
  <si>
    <t>石桥头镇（街道）</t>
  </si>
  <si>
    <t>梨山岗头</t>
  </si>
  <si>
    <t>40亩</t>
  </si>
  <si>
    <t>工业用地</t>
  </si>
  <si>
    <t>振兴南路两侧</t>
  </si>
  <si>
    <t>小学边</t>
  </si>
  <si>
    <t>梨山岗头工业区</t>
  </si>
  <si>
    <t>商业用地</t>
  </si>
  <si>
    <t>中扇区块</t>
  </si>
  <si>
    <t>小微园区</t>
  </si>
  <si>
    <t>27亩</t>
  </si>
  <si>
    <t>工业用地</t>
  </si>
  <si>
    <t>已批</t>
  </si>
  <si>
    <t>前期工作</t>
  </si>
  <si>
    <t>前期工作</t>
  </si>
  <si>
    <t>20间</t>
  </si>
  <si>
    <t>60万</t>
  </si>
  <si>
    <t>60间</t>
  </si>
  <si>
    <t xml:space="preserve">    石桥头镇2017年财政收支执行情况表</t>
  </si>
  <si>
    <t>2018年石桥头镇财政收入预算对比表</t>
  </si>
  <si>
    <t>2018年石桥头镇财政支出预算对比表</t>
  </si>
  <si>
    <t>2018年石桥头镇财政预算收支汇总表</t>
  </si>
  <si>
    <t xml:space="preserve"> 2018年石桥头镇国有资源（资产）有偿使用收入、国有资本经营收入明细表</t>
  </si>
  <si>
    <t>2018年石桥头镇财政支出(预算)汇总表</t>
  </si>
  <si>
    <t>2018年石桥头镇基本支出预算测算明细表</t>
  </si>
  <si>
    <t>2018年石桥头镇项目支出预算测算明细表</t>
  </si>
  <si>
    <t xml:space="preserve"> 2018年石桥头镇拟出让用地统计表</t>
  </si>
</sst>
</file>

<file path=xl/styles.xml><?xml version="1.0" encoding="utf-8"?>
<styleSheet xmlns="http://schemas.openxmlformats.org/spreadsheetml/2006/main">
  <numFmts count="4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_ ;_ &quot;￥&quot;* \-#,##0_ ;_ &quot;￥&quot;* \-_ ;_ @_ "/>
    <numFmt numFmtId="185" formatCode="_ &quot;￥&quot;* #,##0.00_ ;_ &quot;￥&quot;* \-#,##0.00_ ;_ &quot;￥&quot;* \-??_ ;_ @_ "/>
    <numFmt numFmtId="186" formatCode="0.0_ "/>
    <numFmt numFmtId="187" formatCode="0.00_ "/>
    <numFmt numFmtId="188" formatCode="_ * #,##0.0_ ;_ * \-#,##0.0_ ;_ * &quot;-&quot;??_ ;_ @_ "/>
    <numFmt numFmtId="189" formatCode="_ * #,##0_ ;_ * \-#,##0_ ;_ * &quot;-&quot;??_ ;_ @_ "/>
    <numFmt numFmtId="190" formatCode="_ * #,##0.000_ ;_ * \-#,##0.000_ ;_ * &quot;-&quot;??_ ;_ @_ "/>
    <numFmt numFmtId="191" formatCode="0_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_);[Red]\(0.00\)"/>
    <numFmt numFmtId="205" formatCode="0_);[Red]\(0\)"/>
    <numFmt numFmtId="206" formatCode="0.0%"/>
  </numFmts>
  <fonts count="39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8"/>
      <color indexed="8"/>
      <name val="黑体"/>
      <family val="0"/>
    </font>
    <font>
      <sz val="18"/>
      <color indexed="8"/>
      <name val="方正大标宋简体"/>
      <family val="3"/>
    </font>
    <font>
      <sz val="12"/>
      <color indexed="8"/>
      <name val="方正大标宋简体"/>
      <family val="3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宋体"/>
      <family val="0"/>
    </font>
    <font>
      <sz val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17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8" applyNumberFormat="0" applyAlignment="0" applyProtection="0"/>
    <xf numFmtId="0" fontId="34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0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vertical="center"/>
    </xf>
    <xf numFmtId="0" fontId="0" fillId="0" borderId="0" xfId="40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0" xfId="40" applyFont="1" applyAlignment="1">
      <alignment horizontal="center" vertical="center" wrapText="1"/>
      <protection/>
    </xf>
    <xf numFmtId="0" fontId="3" fillId="0" borderId="10" xfId="40" applyFont="1" applyBorder="1" applyAlignment="1">
      <alignment horizontal="left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0" fillId="0" borderId="10" xfId="40" applyBorder="1" applyAlignment="1">
      <alignment horizontal="left" vertical="center" wrapText="1"/>
      <protection/>
    </xf>
    <xf numFmtId="0" fontId="0" fillId="0" borderId="0" xfId="40" applyAlignment="1">
      <alignment horizontal="left" vertical="center" wrapText="1"/>
      <protection/>
    </xf>
    <xf numFmtId="0" fontId="0" fillId="0" borderId="0" xfId="40" applyFont="1" applyAlignment="1" applyProtection="1">
      <alignment vertical="center"/>
      <protection locked="0"/>
    </xf>
    <xf numFmtId="0" fontId="0" fillId="0" borderId="16" xfId="40" applyFont="1" applyBorder="1" applyAlignment="1">
      <alignment horizontal="right" vertical="center"/>
      <protection/>
    </xf>
    <xf numFmtId="0" fontId="3" fillId="0" borderId="10" xfId="40" applyFont="1" applyBorder="1" applyAlignment="1" applyProtection="1">
      <alignment horizontal="left" vertical="center" wrapText="1"/>
      <protection locked="0"/>
    </xf>
    <xf numFmtId="187" fontId="3" fillId="0" borderId="10" xfId="40" applyNumberFormat="1" applyFont="1" applyBorder="1" applyAlignment="1" applyProtection="1">
      <alignment vertical="center" wrapText="1"/>
      <protection/>
    </xf>
    <xf numFmtId="0" fontId="3" fillId="0" borderId="10" xfId="40" applyFont="1" applyBorder="1" applyAlignment="1" applyProtection="1">
      <alignment vertical="center" wrapText="1"/>
      <protection locked="0"/>
    </xf>
    <xf numFmtId="0" fontId="3" fillId="0" borderId="10" xfId="4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vertical="center"/>
    </xf>
    <xf numFmtId="204" fontId="3" fillId="0" borderId="10" xfId="0" applyNumberFormat="1" applyFont="1" applyBorder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vertical="center"/>
      <protection locked="0"/>
    </xf>
    <xf numFmtId="204" fontId="1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204" fontId="3" fillId="0" borderId="10" xfId="0" applyNumberFormat="1" applyFont="1" applyBorder="1" applyAlignment="1" applyProtection="1">
      <alignment vertical="center" wrapText="1"/>
      <protection locked="0"/>
    </xf>
    <xf numFmtId="0" fontId="5" fillId="0" borderId="0" xfId="0" applyFont="1" applyAlignment="1">
      <alignment vertical="center" wrapText="1"/>
    </xf>
    <xf numFmtId="204" fontId="10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205" fontId="3" fillId="0" borderId="10" xfId="0" applyNumberFormat="1" applyFont="1" applyBorder="1" applyAlignment="1" applyProtection="1">
      <alignment vertical="center" wrapText="1"/>
      <protection locked="0"/>
    </xf>
    <xf numFmtId="205" fontId="10" fillId="0" borderId="10" xfId="0" applyNumberFormat="1" applyFont="1" applyBorder="1" applyAlignment="1" applyProtection="1">
      <alignment vertical="center" wrapText="1"/>
      <protection locked="0"/>
    </xf>
    <xf numFmtId="205" fontId="3" fillId="0" borderId="10" xfId="0" applyNumberFormat="1" applyFont="1" applyBorder="1" applyAlignment="1">
      <alignment horizontal="right" vertical="center" wrapText="1"/>
    </xf>
    <xf numFmtId="205" fontId="3" fillId="0" borderId="10" xfId="0" applyNumberFormat="1" applyFont="1" applyFill="1" applyBorder="1" applyAlignment="1">
      <alignment vertical="center" wrapText="1"/>
    </xf>
    <xf numFmtId="205" fontId="3" fillId="0" borderId="10" xfId="0" applyNumberFormat="1" applyFont="1" applyBorder="1" applyAlignment="1">
      <alignment horizontal="left" vertical="center" wrapText="1"/>
    </xf>
    <xf numFmtId="205" fontId="3" fillId="0" borderId="10" xfId="0" applyNumberFormat="1" applyFont="1" applyBorder="1" applyAlignment="1">
      <alignment vertical="center" wrapText="1"/>
    </xf>
    <xf numFmtId="205" fontId="3" fillId="0" borderId="10" xfId="0" applyNumberFormat="1" applyFont="1" applyFill="1" applyBorder="1" applyAlignment="1">
      <alignment horizontal="left" vertical="center" wrapText="1"/>
    </xf>
    <xf numFmtId="204" fontId="5" fillId="0" borderId="1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vertical="center"/>
    </xf>
    <xf numFmtId="10" fontId="9" fillId="0" borderId="0" xfId="0" applyNumberFormat="1" applyFont="1" applyAlignment="1">
      <alignment horizontal="center" vertical="center" wrapText="1"/>
    </xf>
    <xf numFmtId="0" fontId="0" fillId="0" borderId="0" xfId="40" applyFont="1" applyAlignment="1" applyProtection="1">
      <alignment vertical="center" wrapText="1"/>
      <protection locked="0"/>
    </xf>
    <xf numFmtId="183" fontId="0" fillId="0" borderId="0" xfId="51" applyFont="1" applyBorder="1" applyAlignment="1">
      <alignment horizontal="right" vertical="center" wrapText="1"/>
    </xf>
    <xf numFmtId="10" fontId="0" fillId="0" borderId="0" xfId="51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183" fontId="3" fillId="0" borderId="10" xfId="51" applyFont="1" applyBorder="1" applyAlignment="1" applyProtection="1">
      <alignment horizontal="center" vertical="center" wrapText="1"/>
      <protection locked="0"/>
    </xf>
    <xf numFmtId="10" fontId="3" fillId="0" borderId="10" xfId="51" applyNumberFormat="1" applyFont="1" applyBorder="1" applyAlignment="1" applyProtection="1">
      <alignment horizontal="center" vertical="center" wrapText="1"/>
      <protection locked="0"/>
    </xf>
    <xf numFmtId="183" fontId="3" fillId="0" borderId="10" xfId="51" applyFont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center" vertical="center" wrapText="1"/>
      <protection locked="0"/>
    </xf>
    <xf numFmtId="183" fontId="5" fillId="0" borderId="10" xfId="51" applyFont="1" applyBorder="1" applyAlignment="1" applyProtection="1">
      <alignment horizontal="right" vertical="center" wrapText="1"/>
      <protection/>
    </xf>
    <xf numFmtId="10" fontId="5" fillId="0" borderId="10" xfId="51" applyNumberFormat="1" applyFont="1" applyBorder="1" applyAlignment="1" applyProtection="1">
      <alignment horizontal="right" vertical="center" wrapText="1"/>
      <protection/>
    </xf>
    <xf numFmtId="183" fontId="5" fillId="0" borderId="10" xfId="51" applyFont="1" applyBorder="1" applyAlignment="1">
      <alignment vertical="center" wrapText="1"/>
    </xf>
    <xf numFmtId="10" fontId="5" fillId="0" borderId="10" xfId="51" applyNumberFormat="1" applyFont="1" applyBorder="1" applyAlignment="1">
      <alignment vertical="center" wrapText="1"/>
    </xf>
    <xf numFmtId="183" fontId="3" fillId="0" borderId="10" xfId="51" applyFont="1" applyBorder="1" applyAlignment="1" applyProtection="1">
      <alignment horizontal="right" vertical="center" wrapText="1"/>
      <protection/>
    </xf>
    <xf numFmtId="0" fontId="3" fillId="0" borderId="10" xfId="51" applyNumberFormat="1" applyFont="1" applyBorder="1" applyAlignment="1" applyProtection="1">
      <alignment horizontal="right" vertical="center" wrapText="1"/>
      <protection/>
    </xf>
    <xf numFmtId="183" fontId="3" fillId="0" borderId="10" xfId="51" applyFont="1" applyBorder="1" applyAlignment="1">
      <alignment vertical="center" wrapText="1"/>
    </xf>
    <xf numFmtId="183" fontId="3" fillId="0" borderId="10" xfId="51" applyFont="1" applyBorder="1" applyAlignment="1" applyProtection="1">
      <alignment horizontal="right" vertical="center" wrapText="1"/>
      <protection locked="0"/>
    </xf>
    <xf numFmtId="10" fontId="3" fillId="0" borderId="10" xfId="51" applyNumberFormat="1" applyFont="1" applyBorder="1" applyAlignment="1">
      <alignment vertical="center" wrapText="1"/>
    </xf>
    <xf numFmtId="10" fontId="3" fillId="0" borderId="10" xfId="51" applyNumberFormat="1" applyFont="1" applyBorder="1" applyAlignment="1" applyProtection="1">
      <alignment horizontal="right" vertical="center" wrapText="1"/>
      <protection locked="0"/>
    </xf>
    <xf numFmtId="183" fontId="3" fillId="0" borderId="0" xfId="51" applyFont="1" applyAlignment="1">
      <alignment vertical="center" wrapText="1"/>
    </xf>
    <xf numFmtId="10" fontId="3" fillId="0" borderId="0" xfId="51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183" fontId="0" fillId="0" borderId="0" xfId="51" applyFont="1" applyAlignment="1">
      <alignment horizontal="left" vertical="center"/>
    </xf>
    <xf numFmtId="183" fontId="0" fillId="0" borderId="0" xfId="51" applyFont="1" applyAlignment="1">
      <alignment vertical="center"/>
    </xf>
    <xf numFmtId="204" fontId="0" fillId="0" borderId="0" xfId="0" applyNumberFormat="1" applyFont="1" applyAlignment="1">
      <alignment vertical="center"/>
    </xf>
    <xf numFmtId="183" fontId="0" fillId="0" borderId="16" xfId="5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0" xfId="40" applyFont="1" applyAlignment="1" applyProtection="1">
      <alignment vertical="center" wrapText="1"/>
      <protection locked="0"/>
    </xf>
    <xf numFmtId="183" fontId="3" fillId="0" borderId="0" xfId="51" applyFont="1" applyAlignment="1" applyProtection="1">
      <alignment horizontal="right" vertical="center" wrapText="1"/>
      <protection locked="0"/>
    </xf>
    <xf numFmtId="183" fontId="0" fillId="0" borderId="0" xfId="51" applyFont="1" applyAlignment="1">
      <alignment vertical="center"/>
    </xf>
    <xf numFmtId="183" fontId="3" fillId="0" borderId="0" xfId="51" applyFont="1" applyAlignment="1">
      <alignment horizontal="right" vertical="center"/>
    </xf>
    <xf numFmtId="0" fontId="35" fillId="0" borderId="0" xfId="0" applyFont="1" applyAlignment="1">
      <alignment horizontal="justify" vertical="center"/>
    </xf>
    <xf numFmtId="0" fontId="36" fillId="0" borderId="0" xfId="0" applyFont="1" applyAlignment="1">
      <alignment horizontal="right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13" fillId="0" borderId="16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 applyProtection="1">
      <alignment horizontal="center" vertical="center" wrapText="1"/>
      <protection locked="0"/>
    </xf>
    <xf numFmtId="206" fontId="17" fillId="0" borderId="10" xfId="0" applyNumberFormat="1" applyFont="1" applyBorder="1" applyAlignment="1" applyProtection="1">
      <alignment horizontal="center" vertical="center" wrapText="1"/>
      <protection locked="0"/>
    </xf>
    <xf numFmtId="187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3" fillId="0" borderId="10" xfId="40" applyFont="1" applyBorder="1" applyAlignment="1">
      <alignment vertical="center" wrapText="1"/>
      <protection/>
    </xf>
    <xf numFmtId="0" fontId="0" fillId="0" borderId="0" xfId="0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0" xfId="40" applyFont="1" applyBorder="1" applyAlignment="1" applyProtection="1">
      <alignment horizontal="center" vertical="center" wrapText="1"/>
      <protection locked="0"/>
    </xf>
    <xf numFmtId="183" fontId="7" fillId="0" borderId="10" xfId="51" applyFont="1" applyBorder="1" applyAlignment="1" applyProtection="1">
      <alignment horizontal="center" vertical="center" wrapText="1"/>
      <protection locked="0"/>
    </xf>
    <xf numFmtId="0" fontId="7" fillId="0" borderId="10" xfId="4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7" fillId="0" borderId="10" xfId="4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183" fontId="18" fillId="0" borderId="10" xfId="51" applyFont="1" applyBorder="1" applyAlignment="1" applyProtection="1">
      <alignment horizontal="center" vertical="center" wrapText="1"/>
      <protection locked="0"/>
    </xf>
    <xf numFmtId="0" fontId="18" fillId="0" borderId="15" xfId="4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>
      <alignment vertical="center"/>
    </xf>
    <xf numFmtId="0" fontId="18" fillId="0" borderId="10" xfId="40" applyFont="1" applyBorder="1" applyAlignment="1" applyProtection="1">
      <alignment horizontal="center" vertical="center" wrapText="1"/>
      <protection locked="0"/>
    </xf>
    <xf numFmtId="0" fontId="3" fillId="0" borderId="18" xfId="40" applyFont="1" applyFill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vertical="center"/>
    </xf>
    <xf numFmtId="0" fontId="3" fillId="0" borderId="13" xfId="40" applyFont="1" applyBorder="1" applyAlignment="1">
      <alignment horizontal="center" vertical="center" wrapText="1"/>
      <protection/>
    </xf>
    <xf numFmtId="0" fontId="0" fillId="0" borderId="0" xfId="40" applyBorder="1" applyAlignment="1">
      <alignment horizontal="center" vertical="center" wrapText="1"/>
      <protection/>
    </xf>
    <xf numFmtId="183" fontId="0" fillId="0" borderId="0" xfId="5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3" fontId="3" fillId="0" borderId="0" xfId="5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3" xfId="40" applyFont="1" applyBorder="1" applyAlignment="1">
      <alignment vertical="center" wrapText="1"/>
      <protection/>
    </xf>
    <xf numFmtId="0" fontId="7" fillId="0" borderId="0" xfId="40" applyFont="1" applyBorder="1" applyAlignment="1">
      <alignment horizontal="right" vertical="center" wrapText="1"/>
      <protection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204" fontId="5" fillId="0" borderId="10" xfId="0" applyNumberFormat="1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vertical="center" wrapText="1"/>
    </xf>
    <xf numFmtId="0" fontId="0" fillId="0" borderId="0" xfId="40" applyFont="1" applyAlignment="1" applyProtection="1">
      <alignment vertical="center" wrapText="1"/>
      <protection locked="0"/>
    </xf>
    <xf numFmtId="183" fontId="3" fillId="0" borderId="0" xfId="51" applyFont="1" applyAlignment="1" applyProtection="1">
      <alignment horizontal="left" vertical="center" wrapText="1"/>
      <protection locked="0"/>
    </xf>
    <xf numFmtId="0" fontId="0" fillId="0" borderId="10" xfId="40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horizontal="left" vertical="center" wrapText="1" indent="4"/>
    </xf>
    <xf numFmtId="0" fontId="37" fillId="24" borderId="10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right" vertical="center" wrapText="1"/>
    </xf>
    <xf numFmtId="0" fontId="0" fillId="0" borderId="10" xfId="40" applyFont="1" applyBorder="1" applyAlignment="1" applyProtection="1">
      <alignment horizontal="center" vertical="center" wrapText="1"/>
      <protection locked="0"/>
    </xf>
    <xf numFmtId="183" fontId="0" fillId="0" borderId="10" xfId="51" applyFont="1" applyBorder="1" applyAlignment="1">
      <alignment horizontal="center" vertical="center" wrapText="1"/>
    </xf>
    <xf numFmtId="20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0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83" fontId="7" fillId="0" borderId="10" xfId="51" applyFont="1" applyBorder="1" applyAlignment="1" applyProtection="1">
      <alignment horizontal="center" vertical="center" wrapText="1"/>
      <protection locked="0"/>
    </xf>
    <xf numFmtId="183" fontId="3" fillId="0" borderId="10" xfId="51" applyNumberFormat="1" applyFont="1" applyBorder="1" applyAlignment="1" applyProtection="1">
      <alignment horizontal="right" vertical="center" wrapText="1"/>
      <protection/>
    </xf>
    <xf numFmtId="0" fontId="7" fillId="0" borderId="10" xfId="40" applyFont="1" applyBorder="1" applyAlignment="1" applyProtection="1">
      <alignment horizontal="center" vertical="center"/>
      <protection locked="0"/>
    </xf>
    <xf numFmtId="183" fontId="7" fillId="0" borderId="10" xfId="51" applyFont="1" applyBorder="1" applyAlignment="1">
      <alignment horizontal="center" vertical="center" wrapText="1"/>
    </xf>
    <xf numFmtId="204" fontId="7" fillId="0" borderId="10" xfId="0" applyNumberFormat="1" applyFont="1" applyBorder="1" applyAlignment="1">
      <alignment horizontal="center" vertical="center" wrapText="1"/>
    </xf>
    <xf numFmtId="0" fontId="5" fillId="0" borderId="10" xfId="40" applyFont="1" applyBorder="1" applyAlignment="1" applyProtection="1">
      <alignment horizontal="left" vertical="center" wrapText="1"/>
      <protection locked="0"/>
    </xf>
    <xf numFmtId="0" fontId="5" fillId="0" borderId="10" xfId="40" applyFont="1" applyBorder="1" applyAlignment="1" applyProtection="1">
      <alignment vertical="center" wrapText="1"/>
      <protection locked="0"/>
    </xf>
    <xf numFmtId="0" fontId="18" fillId="0" borderId="10" xfId="40" applyFont="1" applyBorder="1" applyAlignment="1" applyProtection="1">
      <alignment vertical="center" wrapText="1"/>
      <protection locked="0"/>
    </xf>
    <xf numFmtId="0" fontId="18" fillId="0" borderId="10" xfId="4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>
      <alignment vertical="center"/>
    </xf>
    <xf numFmtId="0" fontId="3" fillId="0" borderId="10" xfId="40" applyFont="1" applyFill="1" applyBorder="1" applyAlignment="1" applyProtection="1">
      <alignment horizontal="center" vertical="center" wrapText="1"/>
      <protection locked="0"/>
    </xf>
    <xf numFmtId="189" fontId="7" fillId="0" borderId="10" xfId="51" applyNumberFormat="1" applyFont="1" applyBorder="1" applyAlignment="1" applyProtection="1">
      <alignment vertical="center" wrapText="1"/>
      <protection/>
    </xf>
    <xf numFmtId="189" fontId="7" fillId="0" borderId="10" xfId="51" applyNumberFormat="1" applyFont="1" applyBorder="1" applyAlignment="1" applyProtection="1">
      <alignment vertical="center" wrapText="1"/>
      <protection locked="0"/>
    </xf>
    <xf numFmtId="189" fontId="7" fillId="0" borderId="10" xfId="51" applyNumberFormat="1" applyFont="1" applyFill="1" applyBorder="1" applyAlignment="1" applyProtection="1">
      <alignment vertical="center" wrapText="1"/>
      <protection locked="0"/>
    </xf>
    <xf numFmtId="189" fontId="7" fillId="0" borderId="15" xfId="51" applyNumberFormat="1" applyFont="1" applyBorder="1" applyAlignment="1" applyProtection="1">
      <alignment horizontal="right" vertical="center" wrapText="1"/>
      <protection locked="0"/>
    </xf>
    <xf numFmtId="189" fontId="7" fillId="0" borderId="10" xfId="51" applyNumberFormat="1" applyFont="1" applyBorder="1" applyAlignment="1" applyProtection="1">
      <alignment horizontal="right" vertical="center" wrapText="1"/>
      <protection locked="0"/>
    </xf>
    <xf numFmtId="189" fontId="7" fillId="0" borderId="10" xfId="51" applyNumberFormat="1" applyFont="1" applyBorder="1" applyAlignment="1">
      <alignment vertical="center"/>
    </xf>
    <xf numFmtId="189" fontId="7" fillId="0" borderId="10" xfId="51" applyNumberFormat="1" applyFont="1" applyBorder="1" applyAlignment="1">
      <alignment vertical="center" wrapText="1"/>
    </xf>
    <xf numFmtId="189" fontId="7" fillId="0" borderId="15" xfId="51" applyNumberFormat="1" applyFont="1" applyBorder="1" applyAlignment="1">
      <alignment vertical="center"/>
    </xf>
    <xf numFmtId="191" fontId="3" fillId="0" borderId="10" xfId="40" applyNumberFormat="1" applyFont="1" applyBorder="1" applyAlignment="1" applyProtection="1">
      <alignment vertical="center" wrapText="1"/>
      <protection/>
    </xf>
    <xf numFmtId="191" fontId="3" fillId="0" borderId="10" xfId="40" applyNumberFormat="1" applyFont="1" applyBorder="1" applyAlignment="1" applyProtection="1">
      <alignment vertical="center" wrapText="1"/>
      <protection locked="0"/>
    </xf>
    <xf numFmtId="191" fontId="3" fillId="0" borderId="10" xfId="40" applyNumberFormat="1" applyFont="1" applyBorder="1" applyAlignment="1" applyProtection="1">
      <alignment horizontal="center" vertical="center" wrapText="1"/>
      <protection locked="0"/>
    </xf>
    <xf numFmtId="191" fontId="5" fillId="0" borderId="10" xfId="40" applyNumberFormat="1" applyFont="1" applyBorder="1" applyAlignment="1" applyProtection="1">
      <alignment vertical="center" wrapText="1"/>
      <protection/>
    </xf>
    <xf numFmtId="191" fontId="3" fillId="0" borderId="10" xfId="40" applyNumberFormat="1" applyFont="1" applyBorder="1" applyAlignment="1" applyProtection="1">
      <alignment horizontal="right" vertical="center" wrapText="1"/>
      <protection/>
    </xf>
    <xf numFmtId="191" fontId="3" fillId="0" borderId="10" xfId="40" applyNumberFormat="1" applyFont="1" applyFill="1" applyBorder="1" applyAlignment="1" applyProtection="1">
      <alignment vertical="center" wrapText="1"/>
      <protection locked="0"/>
    </xf>
    <xf numFmtId="191" fontId="3" fillId="0" borderId="10" xfId="40" applyNumberFormat="1" applyFont="1" applyBorder="1" applyAlignment="1" applyProtection="1">
      <alignment horizontal="right" vertical="center" wrapText="1"/>
      <protection locked="0"/>
    </xf>
    <xf numFmtId="191" fontId="0" fillId="0" borderId="10" xfId="0" applyNumberFormat="1" applyBorder="1" applyAlignment="1">
      <alignment vertical="center"/>
    </xf>
    <xf numFmtId="189" fontId="0" fillId="0" borderId="10" xfId="51" applyNumberFormat="1" applyFon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189" fontId="0" fillId="0" borderId="10" xfId="51" applyNumberFormat="1" applyFont="1" applyBorder="1" applyAlignment="1">
      <alignment vertical="center"/>
    </xf>
    <xf numFmtId="189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87" fontId="38" fillId="0" borderId="10" xfId="0" applyNumberFormat="1" applyFont="1" applyBorder="1" applyAlignment="1">
      <alignment horizontal="center" vertical="center" wrapText="1"/>
    </xf>
    <xf numFmtId="187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20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 wrapText="1"/>
    </xf>
    <xf numFmtId="183" fontId="0" fillId="0" borderId="16" xfId="5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40" applyFont="1" applyBorder="1" applyAlignment="1">
      <alignment horizontal="center" vertical="center" wrapText="1"/>
      <protection/>
    </xf>
    <xf numFmtId="0" fontId="3" fillId="0" borderId="0" xfId="40" applyFont="1" applyBorder="1" applyAlignment="1" applyProtection="1">
      <alignment horizontal="left" vertical="center" wrapText="1"/>
      <protection locked="0"/>
    </xf>
    <xf numFmtId="0" fontId="7" fillId="0" borderId="0" xfId="40" applyFont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16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1年泽国镇财政预算收入测算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selection activeCell="A2" sqref="A2:I2"/>
    </sheetView>
  </sheetViews>
  <sheetFormatPr defaultColWidth="9.00390625" defaultRowHeight="14.25"/>
  <cols>
    <col min="1" max="1" width="24.625" style="0" customWidth="1"/>
    <col min="2" max="2" width="11.625" style="0" customWidth="1"/>
    <col min="3" max="3" width="13.00390625" style="0" customWidth="1"/>
    <col min="4" max="4" width="11.25390625" style="0" customWidth="1"/>
    <col min="5" max="5" width="8.375" style="0" customWidth="1"/>
    <col min="6" max="6" width="24.625" style="0" customWidth="1"/>
    <col min="7" max="7" width="12.125" style="0" customWidth="1"/>
    <col min="8" max="8" width="11.625" style="0" customWidth="1"/>
    <col min="9" max="9" width="11.50390625" style="0" customWidth="1"/>
    <col min="10" max="10" width="11.75390625" style="0" customWidth="1"/>
  </cols>
  <sheetData>
    <row r="1" ht="14.25">
      <c r="A1" s="142" t="s">
        <v>438</v>
      </c>
    </row>
    <row r="2" spans="1:10" ht="22.5">
      <c r="A2" s="210" t="s">
        <v>573</v>
      </c>
      <c r="B2" s="210"/>
      <c r="C2" s="210"/>
      <c r="D2" s="210"/>
      <c r="E2" s="210"/>
      <c r="F2" s="210"/>
      <c r="G2" s="210"/>
      <c r="H2" s="210"/>
      <c r="I2" s="210"/>
      <c r="J2" s="65"/>
    </row>
    <row r="3" spans="1:10" ht="14.25">
      <c r="A3" s="66" t="s">
        <v>227</v>
      </c>
      <c r="B3" s="66"/>
      <c r="C3" s="66"/>
      <c r="D3" s="67"/>
      <c r="E3" s="68"/>
      <c r="F3" s="69"/>
      <c r="G3" s="69"/>
      <c r="H3" s="69"/>
      <c r="I3" s="211" t="s">
        <v>228</v>
      </c>
      <c r="J3" s="211"/>
    </row>
    <row r="4" spans="1:10" ht="24">
      <c r="A4" s="34" t="s">
        <v>229</v>
      </c>
      <c r="B4" s="34" t="s">
        <v>396</v>
      </c>
      <c r="C4" s="34" t="s">
        <v>422</v>
      </c>
      <c r="D4" s="70" t="s">
        <v>398</v>
      </c>
      <c r="E4" s="71" t="s">
        <v>230</v>
      </c>
      <c r="F4" s="34" t="s">
        <v>229</v>
      </c>
      <c r="G4" s="34" t="s">
        <v>396</v>
      </c>
      <c r="H4" s="34" t="s">
        <v>422</v>
      </c>
      <c r="I4" s="72" t="s">
        <v>398</v>
      </c>
      <c r="J4" s="71" t="s">
        <v>230</v>
      </c>
    </row>
    <row r="5" spans="1:10" ht="23.25" customHeight="1">
      <c r="A5" s="73" t="s">
        <v>231</v>
      </c>
      <c r="B5" s="74">
        <f>SUM(B6,B7,B8,B9,B14,B18)</f>
        <v>9970</v>
      </c>
      <c r="C5" s="74">
        <f>SUM(C6,C7,C8,C9,C14,C18)</f>
        <v>10070</v>
      </c>
      <c r="D5" s="74">
        <f>SUM(D6,D7,D8,D9,D14,D18)</f>
        <v>7686</v>
      </c>
      <c r="E5" s="75">
        <f>D5/B5</f>
        <v>0.7709127382146439</v>
      </c>
      <c r="F5" s="73" t="s">
        <v>232</v>
      </c>
      <c r="G5" s="76">
        <f>SUM(G6:G16,G17,G18,G19,G20,G21)</f>
        <v>9970</v>
      </c>
      <c r="H5" s="76">
        <f>SUM(H6:H16,H17,H18,H19,H20,H21)</f>
        <v>10070</v>
      </c>
      <c r="I5" s="76">
        <f>SUM(I6:I16,I17,I18,I19,I20,I21)</f>
        <v>9403</v>
      </c>
      <c r="J5" s="77">
        <f>I5/G5</f>
        <v>0.9431293881644934</v>
      </c>
    </row>
    <row r="6" spans="1:10" ht="23.25" customHeight="1">
      <c r="A6" s="31" t="s">
        <v>233</v>
      </c>
      <c r="B6" s="34">
        <v>904</v>
      </c>
      <c r="C6" s="34">
        <v>904</v>
      </c>
      <c r="D6" s="78">
        <v>1233</v>
      </c>
      <c r="E6" s="162">
        <f>D6/B6</f>
        <v>1.363938053097345</v>
      </c>
      <c r="F6" s="43" t="s">
        <v>234</v>
      </c>
      <c r="G6" s="16">
        <v>1168</v>
      </c>
      <c r="H6" s="16">
        <v>1218</v>
      </c>
      <c r="I6" s="80">
        <v>1330</v>
      </c>
      <c r="J6" s="82">
        <f aca="true" t="shared" si="0" ref="J6:J21">I6/G6</f>
        <v>1.1386986301369864</v>
      </c>
    </row>
    <row r="7" spans="1:10" ht="23.25" customHeight="1">
      <c r="A7" s="33" t="s">
        <v>235</v>
      </c>
      <c r="B7" s="34">
        <v>41</v>
      </c>
      <c r="C7" s="34">
        <v>41</v>
      </c>
      <c r="D7" s="78">
        <v>39</v>
      </c>
      <c r="E7" s="79">
        <f aca="true" t="shared" si="1" ref="E7:E14">D7/B7</f>
        <v>0.9512195121951219</v>
      </c>
      <c r="F7" s="43" t="s">
        <v>279</v>
      </c>
      <c r="G7" s="16">
        <v>303</v>
      </c>
      <c r="H7" s="16">
        <v>303</v>
      </c>
      <c r="I7" s="80">
        <v>298</v>
      </c>
      <c r="J7" s="82">
        <f t="shared" si="0"/>
        <v>0.9834983498349835</v>
      </c>
    </row>
    <row r="8" spans="1:10" ht="23.25" customHeight="1">
      <c r="A8" s="33" t="s">
        <v>236</v>
      </c>
      <c r="B8" s="34">
        <v>200</v>
      </c>
      <c r="C8" s="34">
        <v>200</v>
      </c>
      <c r="D8" s="81">
        <v>80</v>
      </c>
      <c r="E8" s="79">
        <f t="shared" si="1"/>
        <v>0.4</v>
      </c>
      <c r="F8" s="17" t="s">
        <v>107</v>
      </c>
      <c r="G8" s="16">
        <v>980</v>
      </c>
      <c r="H8" s="16">
        <v>980</v>
      </c>
      <c r="I8" s="80">
        <v>1113</v>
      </c>
      <c r="J8" s="82">
        <f t="shared" si="0"/>
        <v>1.1357142857142857</v>
      </c>
    </row>
    <row r="9" spans="1:10" ht="23.25" customHeight="1">
      <c r="A9" s="33" t="s">
        <v>237</v>
      </c>
      <c r="B9" s="34">
        <v>2600</v>
      </c>
      <c r="C9" s="34">
        <v>2700</v>
      </c>
      <c r="D9" s="81">
        <v>63</v>
      </c>
      <c r="E9" s="79">
        <f t="shared" si="1"/>
        <v>0.02423076923076923</v>
      </c>
      <c r="F9" s="43" t="s">
        <v>112</v>
      </c>
      <c r="G9" s="16"/>
      <c r="H9" s="16"/>
      <c r="I9" s="80"/>
      <c r="J9" s="82" t="e">
        <f t="shared" si="0"/>
        <v>#DIV/0!</v>
      </c>
    </row>
    <row r="10" spans="1:10" ht="23.25" customHeight="1">
      <c r="A10" s="33" t="s">
        <v>273</v>
      </c>
      <c r="B10" s="34">
        <v>2500</v>
      </c>
      <c r="C10" s="34">
        <v>2600</v>
      </c>
      <c r="D10" s="81">
        <v>42</v>
      </c>
      <c r="E10" s="79">
        <f t="shared" si="1"/>
        <v>0.0168</v>
      </c>
      <c r="F10" s="43" t="s">
        <v>115</v>
      </c>
      <c r="G10" s="16">
        <v>153</v>
      </c>
      <c r="H10" s="16">
        <v>153</v>
      </c>
      <c r="I10" s="80">
        <v>153</v>
      </c>
      <c r="J10" s="82">
        <f t="shared" si="0"/>
        <v>1</v>
      </c>
    </row>
    <row r="11" spans="1:10" ht="23.25" customHeight="1">
      <c r="A11" s="33" t="s">
        <v>272</v>
      </c>
      <c r="B11" s="34"/>
      <c r="C11" s="34"/>
      <c r="D11" s="32"/>
      <c r="E11" s="79" t="e">
        <f t="shared" si="1"/>
        <v>#DIV/0!</v>
      </c>
      <c r="F11" s="43" t="s">
        <v>119</v>
      </c>
      <c r="G11" s="16">
        <v>1207</v>
      </c>
      <c r="H11" s="16">
        <v>1207</v>
      </c>
      <c r="I11" s="80">
        <v>1518</v>
      </c>
      <c r="J11" s="82">
        <f t="shared" si="0"/>
        <v>1.2576636288318144</v>
      </c>
    </row>
    <row r="12" spans="1:10" ht="23.25" customHeight="1">
      <c r="A12" s="33" t="s">
        <v>377</v>
      </c>
      <c r="B12" s="34"/>
      <c r="C12" s="34"/>
      <c r="D12" s="81"/>
      <c r="E12" s="79" t="e">
        <f t="shared" si="1"/>
        <v>#DIV/0!</v>
      </c>
      <c r="F12" s="43" t="s">
        <v>123</v>
      </c>
      <c r="G12" s="16">
        <v>409</v>
      </c>
      <c r="H12" s="16">
        <v>409</v>
      </c>
      <c r="I12" s="80">
        <v>792</v>
      </c>
      <c r="J12" s="82">
        <f t="shared" si="0"/>
        <v>1.9364303178484108</v>
      </c>
    </row>
    <row r="13" spans="1:10" ht="23.25" customHeight="1">
      <c r="A13" s="33" t="s">
        <v>274</v>
      </c>
      <c r="B13" s="34">
        <v>100</v>
      </c>
      <c r="C13" s="34">
        <v>100</v>
      </c>
      <c r="D13" s="81">
        <v>21</v>
      </c>
      <c r="E13" s="79">
        <f t="shared" si="1"/>
        <v>0.21</v>
      </c>
      <c r="F13" s="43" t="s">
        <v>126</v>
      </c>
      <c r="G13" s="16">
        <v>2716</v>
      </c>
      <c r="H13" s="16">
        <v>2716</v>
      </c>
      <c r="I13" s="80">
        <v>963</v>
      </c>
      <c r="J13" s="82">
        <f t="shared" si="0"/>
        <v>0.3545655375552283</v>
      </c>
    </row>
    <row r="14" spans="1:10" ht="23.25" customHeight="1">
      <c r="A14" s="33" t="s">
        <v>238</v>
      </c>
      <c r="B14" s="92">
        <v>3225</v>
      </c>
      <c r="C14" s="92">
        <v>3225</v>
      </c>
      <c r="D14" s="91">
        <v>2706</v>
      </c>
      <c r="E14" s="79">
        <f t="shared" si="1"/>
        <v>0.8390697674418605</v>
      </c>
      <c r="F14" s="17" t="s">
        <v>128</v>
      </c>
      <c r="G14" s="16">
        <v>1315</v>
      </c>
      <c r="H14" s="16">
        <v>1315</v>
      </c>
      <c r="I14" s="80">
        <v>1387</v>
      </c>
      <c r="J14" s="82">
        <f t="shared" si="0"/>
        <v>1.0547528517110265</v>
      </c>
    </row>
    <row r="15" spans="1:10" ht="23.25" customHeight="1">
      <c r="A15" s="33" t="s">
        <v>276</v>
      </c>
      <c r="B15" s="171">
        <v>3105</v>
      </c>
      <c r="C15" s="171">
        <v>3105</v>
      </c>
      <c r="D15" s="81">
        <v>1696</v>
      </c>
      <c r="E15" s="79">
        <f aca="true" t="shared" si="2" ref="E15:E20">D15/B15</f>
        <v>0.5462157809983897</v>
      </c>
      <c r="F15" s="17" t="s">
        <v>131</v>
      </c>
      <c r="G15" s="16">
        <v>1165</v>
      </c>
      <c r="H15" s="16">
        <v>1215</v>
      </c>
      <c r="I15" s="80">
        <v>1245</v>
      </c>
      <c r="J15" s="82">
        <f t="shared" si="0"/>
        <v>1.0686695278969958</v>
      </c>
    </row>
    <row r="16" spans="1:10" ht="23.25" customHeight="1">
      <c r="A16" s="33" t="s">
        <v>275</v>
      </c>
      <c r="B16" s="34">
        <v>120</v>
      </c>
      <c r="C16" s="34">
        <v>120</v>
      </c>
      <c r="D16" s="81">
        <v>1010</v>
      </c>
      <c r="E16" s="79">
        <f t="shared" si="2"/>
        <v>8.416666666666666</v>
      </c>
      <c r="F16" s="43" t="s">
        <v>136</v>
      </c>
      <c r="G16" s="16">
        <v>150</v>
      </c>
      <c r="H16" s="16">
        <v>150</v>
      </c>
      <c r="I16" s="80">
        <v>320</v>
      </c>
      <c r="J16" s="82">
        <f t="shared" si="0"/>
        <v>2.1333333333333333</v>
      </c>
    </row>
    <row r="17" spans="1:10" ht="23.25" customHeight="1">
      <c r="A17" s="33" t="s">
        <v>271</v>
      </c>
      <c r="B17" s="34"/>
      <c r="C17" s="34"/>
      <c r="D17" s="81"/>
      <c r="E17" s="79" t="e">
        <f t="shared" si="2"/>
        <v>#DIV/0!</v>
      </c>
      <c r="F17" s="43" t="s">
        <v>139</v>
      </c>
      <c r="G17" s="16">
        <v>104</v>
      </c>
      <c r="H17" s="16">
        <v>104</v>
      </c>
      <c r="I17" s="80">
        <v>86</v>
      </c>
      <c r="J17" s="82">
        <f t="shared" si="0"/>
        <v>0.8269230769230769</v>
      </c>
    </row>
    <row r="18" spans="1:10" ht="23.25" customHeight="1">
      <c r="A18" s="33" t="s">
        <v>270</v>
      </c>
      <c r="B18" s="34">
        <v>3000</v>
      </c>
      <c r="C18" s="34">
        <v>3000</v>
      </c>
      <c r="D18" s="81">
        <v>3565</v>
      </c>
      <c r="E18" s="79">
        <f t="shared" si="2"/>
        <v>1.1883333333333332</v>
      </c>
      <c r="F18" s="17" t="s">
        <v>142</v>
      </c>
      <c r="G18" s="16"/>
      <c r="H18" s="16"/>
      <c r="I18" s="80"/>
      <c r="J18" s="82" t="e">
        <f t="shared" si="0"/>
        <v>#DIV/0!</v>
      </c>
    </row>
    <row r="19" spans="1:10" ht="23.25" customHeight="1">
      <c r="A19" s="33" t="s">
        <v>426</v>
      </c>
      <c r="B19" s="33"/>
      <c r="C19" s="33"/>
      <c r="D19" s="78"/>
      <c r="E19" s="79" t="e">
        <f t="shared" si="2"/>
        <v>#DIV/0!</v>
      </c>
      <c r="F19" s="17" t="s">
        <v>280</v>
      </c>
      <c r="G19" s="16"/>
      <c r="H19" s="16"/>
      <c r="I19" s="80"/>
      <c r="J19" s="82" t="e">
        <f t="shared" si="0"/>
        <v>#DIV/0!</v>
      </c>
    </row>
    <row r="20" spans="1:10" ht="23.25" customHeight="1">
      <c r="A20" s="33" t="s">
        <v>95</v>
      </c>
      <c r="B20" s="33"/>
      <c r="C20" s="33"/>
      <c r="D20" s="81"/>
      <c r="E20" s="79" t="e">
        <f t="shared" si="2"/>
        <v>#DIV/0!</v>
      </c>
      <c r="F20" s="43" t="s">
        <v>423</v>
      </c>
      <c r="G20" s="16">
        <v>200</v>
      </c>
      <c r="H20" s="16">
        <v>200</v>
      </c>
      <c r="I20" s="80">
        <v>98</v>
      </c>
      <c r="J20" s="82">
        <f t="shared" si="0"/>
        <v>0.49</v>
      </c>
    </row>
    <row r="21" spans="1:10" ht="23.25" customHeight="1">
      <c r="A21" s="131" t="s">
        <v>428</v>
      </c>
      <c r="B21" s="33"/>
      <c r="C21" s="33"/>
      <c r="D21" s="81"/>
      <c r="E21" s="79"/>
      <c r="F21" s="43" t="s">
        <v>424</v>
      </c>
      <c r="G21" s="16">
        <v>100</v>
      </c>
      <c r="H21" s="16">
        <v>100</v>
      </c>
      <c r="I21" s="80">
        <v>100</v>
      </c>
      <c r="J21" s="82">
        <f t="shared" si="0"/>
        <v>1</v>
      </c>
    </row>
    <row r="22" spans="1:10" ht="23.25" customHeight="1">
      <c r="A22" s="91"/>
      <c r="B22" s="33"/>
      <c r="C22" s="33"/>
      <c r="D22" s="81"/>
      <c r="E22" s="79"/>
      <c r="F22" s="17"/>
      <c r="G22" s="16"/>
      <c r="H22" s="17"/>
      <c r="I22" s="80"/>
      <c r="J22" s="82"/>
    </row>
    <row r="23" spans="1:10" ht="23.25" customHeight="1">
      <c r="A23" s="91"/>
      <c r="B23" s="33"/>
      <c r="C23" s="33"/>
      <c r="D23" s="81"/>
      <c r="E23" s="79"/>
      <c r="F23" s="43"/>
      <c r="G23" s="16"/>
      <c r="H23" s="43"/>
      <c r="I23" s="80"/>
      <c r="J23" s="82"/>
    </row>
    <row r="24" spans="1:10" ht="23.25" customHeight="1">
      <c r="A24" s="33"/>
      <c r="B24" s="33"/>
      <c r="C24" s="33"/>
      <c r="D24" s="81"/>
      <c r="E24" s="83"/>
      <c r="F24" s="43"/>
      <c r="G24" s="16"/>
      <c r="H24" s="17"/>
      <c r="I24" s="80"/>
      <c r="J24" s="82"/>
    </row>
    <row r="25" spans="1:10" ht="23.25" customHeight="1">
      <c r="A25" s="33"/>
      <c r="B25" s="33"/>
      <c r="C25" s="33"/>
      <c r="D25" s="81"/>
      <c r="E25" s="83"/>
      <c r="F25" s="17"/>
      <c r="G25" s="16"/>
      <c r="H25" s="17"/>
      <c r="I25" s="80"/>
      <c r="J25" s="82"/>
    </row>
    <row r="26" spans="1:10" ht="23.25" customHeight="1">
      <c r="A26" s="33"/>
      <c r="B26" s="33"/>
      <c r="C26" s="33"/>
      <c r="D26" s="81"/>
      <c r="E26" s="83"/>
      <c r="F26" s="17"/>
      <c r="G26" s="16"/>
      <c r="H26" s="17"/>
      <c r="I26" s="80"/>
      <c r="J26" s="82"/>
    </row>
    <row r="27" spans="6:10" ht="23.25" customHeight="1">
      <c r="F27" s="18"/>
      <c r="G27" s="18"/>
      <c r="H27" s="18"/>
      <c r="I27" s="84"/>
      <c r="J27" s="85"/>
    </row>
    <row r="28" ht="23.25" customHeight="1">
      <c r="J28" s="86"/>
    </row>
    <row r="29" ht="14.25">
      <c r="J29" s="86"/>
    </row>
    <row r="30" ht="14.25">
      <c r="J30" s="86"/>
    </row>
    <row r="31" ht="14.25">
      <c r="J31" s="86"/>
    </row>
    <row r="32" ht="14.25">
      <c r="J32" s="86"/>
    </row>
    <row r="33" ht="14.25">
      <c r="J33" s="86"/>
    </row>
    <row r="34" ht="14.25">
      <c r="J34" s="86"/>
    </row>
    <row r="35" ht="14.25">
      <c r="J35" s="86"/>
    </row>
  </sheetData>
  <sheetProtection/>
  <mergeCells count="2">
    <mergeCell ref="A2:I2"/>
    <mergeCell ref="I3:J3"/>
  </mergeCells>
  <printOptions/>
  <pageMargins left="0.35433070866141736" right="0.15748031496062992" top="0.3" bottom="0.984251968503937" header="0" footer="0"/>
  <pageSetup fitToHeight="0"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A2" sqref="A2:G3"/>
    </sheetView>
  </sheetViews>
  <sheetFormatPr defaultColWidth="9.00390625" defaultRowHeight="24.75" customHeight="1"/>
  <cols>
    <col min="1" max="1" width="15.375" style="0" customWidth="1"/>
    <col min="2" max="7" width="10.125" style="0" customWidth="1"/>
  </cols>
  <sheetData>
    <row r="1" ht="14.25">
      <c r="A1" t="s">
        <v>453</v>
      </c>
    </row>
    <row r="2" spans="1:7" ht="24.75" customHeight="1">
      <c r="A2" s="212" t="s">
        <v>399</v>
      </c>
      <c r="B2" s="212"/>
      <c r="C2" s="212"/>
      <c r="D2" s="212"/>
      <c r="E2" s="212"/>
      <c r="F2" s="212"/>
      <c r="G2" s="212"/>
    </row>
    <row r="3" spans="1:7" ht="24.75" customHeight="1">
      <c r="A3" s="212"/>
      <c r="B3" s="212"/>
      <c r="C3" s="212"/>
      <c r="D3" s="212"/>
      <c r="E3" s="212"/>
      <c r="F3" s="212"/>
      <c r="G3" s="212"/>
    </row>
    <row r="4" spans="1:7" ht="24.75" customHeight="1">
      <c r="A4" s="250" t="s">
        <v>265</v>
      </c>
      <c r="B4" s="250"/>
      <c r="C4" s="250"/>
      <c r="D4" s="250"/>
      <c r="E4" s="250"/>
      <c r="F4" s="248" t="s">
        <v>266</v>
      </c>
      <c r="G4" s="248"/>
    </row>
    <row r="5" spans="1:7" ht="24.75" customHeight="1">
      <c r="A5" s="91" t="s">
        <v>245</v>
      </c>
      <c r="B5" s="247"/>
      <c r="C5" s="247"/>
      <c r="D5" s="247"/>
      <c r="E5" s="247"/>
      <c r="F5" s="247"/>
      <c r="G5" s="247"/>
    </row>
    <row r="6" spans="1:7" ht="24.75" customHeight="1">
      <c r="A6" s="91" t="s">
        <v>256</v>
      </c>
      <c r="B6" s="247"/>
      <c r="C6" s="247"/>
      <c r="D6" s="247"/>
      <c r="E6" s="91" t="s">
        <v>257</v>
      </c>
      <c r="F6" s="247"/>
      <c r="G6" s="247"/>
    </row>
    <row r="7" spans="1:7" ht="24.75" customHeight="1">
      <c r="A7" s="247" t="s">
        <v>246</v>
      </c>
      <c r="B7" s="245" t="s">
        <v>247</v>
      </c>
      <c r="C7" s="246"/>
      <c r="D7" s="246"/>
      <c r="E7" s="246"/>
      <c r="F7" s="246"/>
      <c r="G7" s="246"/>
    </row>
    <row r="8" spans="1:7" ht="24.75" customHeight="1">
      <c r="A8" s="247"/>
      <c r="B8" s="246"/>
      <c r="C8" s="246"/>
      <c r="D8" s="246"/>
      <c r="E8" s="246"/>
      <c r="F8" s="246"/>
      <c r="G8" s="246"/>
    </row>
    <row r="9" spans="1:7" ht="24.75" customHeight="1">
      <c r="A9" s="247" t="s">
        <v>248</v>
      </c>
      <c r="B9" s="245" t="s">
        <v>267</v>
      </c>
      <c r="C9" s="246"/>
      <c r="D9" s="246"/>
      <c r="E9" s="246"/>
      <c r="F9" s="246"/>
      <c r="G9" s="246"/>
    </row>
    <row r="10" spans="1:7" ht="24.75" customHeight="1">
      <c r="A10" s="247"/>
      <c r="B10" s="246"/>
      <c r="C10" s="246"/>
      <c r="D10" s="246"/>
      <c r="E10" s="246"/>
      <c r="F10" s="246"/>
      <c r="G10" s="246"/>
    </row>
    <row r="11" spans="1:7" ht="24.75" customHeight="1">
      <c r="A11" s="247"/>
      <c r="B11" s="246"/>
      <c r="C11" s="246"/>
      <c r="D11" s="246"/>
      <c r="E11" s="246"/>
      <c r="F11" s="246"/>
      <c r="G11" s="246"/>
    </row>
    <row r="12" spans="1:7" ht="24.75" customHeight="1">
      <c r="A12" s="247"/>
      <c r="B12" s="246"/>
      <c r="C12" s="246"/>
      <c r="D12" s="246"/>
      <c r="E12" s="246"/>
      <c r="F12" s="246"/>
      <c r="G12" s="246"/>
    </row>
    <row r="13" spans="1:7" ht="24.75" customHeight="1">
      <c r="A13" s="91" t="s">
        <v>249</v>
      </c>
      <c r="B13" s="246" t="s">
        <v>253</v>
      </c>
      <c r="C13" s="246"/>
      <c r="D13" s="246"/>
      <c r="E13" s="93" t="s">
        <v>250</v>
      </c>
      <c r="F13" s="246" t="s">
        <v>251</v>
      </c>
      <c r="G13" s="246"/>
    </row>
    <row r="14" spans="1:7" ht="24.75" customHeight="1">
      <c r="A14" s="91" t="s">
        <v>252</v>
      </c>
      <c r="B14" s="246" t="s">
        <v>254</v>
      </c>
      <c r="C14" s="246"/>
      <c r="D14" s="246"/>
      <c r="E14" s="91" t="s">
        <v>255</v>
      </c>
      <c r="F14" s="247"/>
      <c r="G14" s="247"/>
    </row>
    <row r="15" spans="1:7" ht="24.75" customHeight="1">
      <c r="A15" s="249" t="s">
        <v>258</v>
      </c>
      <c r="B15" s="247"/>
      <c r="C15" s="247"/>
      <c r="D15" s="247"/>
      <c r="E15" s="247"/>
      <c r="F15" s="247"/>
      <c r="G15" s="247"/>
    </row>
    <row r="16" spans="1:7" ht="24.75" customHeight="1">
      <c r="A16" s="247"/>
      <c r="B16" s="247"/>
      <c r="C16" s="247"/>
      <c r="D16" s="247"/>
      <c r="E16" s="247"/>
      <c r="F16" s="247"/>
      <c r="G16" s="247"/>
    </row>
    <row r="17" spans="1:7" ht="24.75" customHeight="1">
      <c r="A17" s="247"/>
      <c r="B17" s="247"/>
      <c r="C17" s="247"/>
      <c r="D17" s="247"/>
      <c r="E17" s="247"/>
      <c r="F17" s="247"/>
      <c r="G17" s="247"/>
    </row>
    <row r="18" spans="1:7" ht="24.75" customHeight="1">
      <c r="A18" s="247"/>
      <c r="B18" s="247"/>
      <c r="C18" s="247"/>
      <c r="D18" s="247"/>
      <c r="E18" s="247"/>
      <c r="F18" s="247"/>
      <c r="G18" s="247"/>
    </row>
    <row r="19" spans="1:7" ht="24.75" customHeight="1">
      <c r="A19" s="247"/>
      <c r="B19" s="247"/>
      <c r="C19" s="247"/>
      <c r="D19" s="247"/>
      <c r="E19" s="247"/>
      <c r="F19" s="247"/>
      <c r="G19" s="247"/>
    </row>
    <row r="20" spans="1:7" ht="24.75" customHeight="1">
      <c r="A20" s="247"/>
      <c r="B20" s="247"/>
      <c r="C20" s="247"/>
      <c r="D20" s="247"/>
      <c r="E20" s="247"/>
      <c r="F20" s="247"/>
      <c r="G20" s="247"/>
    </row>
    <row r="21" spans="1:7" ht="24.75" customHeight="1">
      <c r="A21" s="247"/>
      <c r="B21" s="247"/>
      <c r="C21" s="247"/>
      <c r="D21" s="247"/>
      <c r="E21" s="247"/>
      <c r="F21" s="247"/>
      <c r="G21" s="247"/>
    </row>
    <row r="22" spans="1:7" ht="24.75" customHeight="1">
      <c r="A22" s="247"/>
      <c r="B22" s="247"/>
      <c r="C22" s="247"/>
      <c r="D22" s="247"/>
      <c r="E22" s="247"/>
      <c r="F22" s="247"/>
      <c r="G22" s="247"/>
    </row>
    <row r="23" spans="1:7" ht="24.75" customHeight="1">
      <c r="A23" s="247"/>
      <c r="B23" s="247"/>
      <c r="C23" s="247"/>
      <c r="D23" s="247"/>
      <c r="E23" s="247"/>
      <c r="F23" s="247"/>
      <c r="G23" s="247"/>
    </row>
    <row r="24" spans="1:7" ht="24.75" customHeight="1">
      <c r="A24" s="247"/>
      <c r="B24" s="247"/>
      <c r="C24" s="247"/>
      <c r="D24" s="247"/>
      <c r="E24" s="247"/>
      <c r="F24" s="247"/>
      <c r="G24" s="247"/>
    </row>
    <row r="25" spans="1:7" ht="24.75" customHeight="1">
      <c r="A25" s="247"/>
      <c r="B25" s="247"/>
      <c r="C25" s="247"/>
      <c r="D25" s="247"/>
      <c r="E25" s="247"/>
      <c r="F25" s="247"/>
      <c r="G25" s="247"/>
    </row>
    <row r="26" spans="1:7" s="44" customFormat="1" ht="27.75" customHeight="1">
      <c r="A26" s="249" t="s">
        <v>264</v>
      </c>
      <c r="B26" s="94" t="s">
        <v>259</v>
      </c>
      <c r="C26" s="94" t="s">
        <v>262</v>
      </c>
      <c r="D26" s="94" t="s">
        <v>260</v>
      </c>
      <c r="E26" s="94" t="s">
        <v>261</v>
      </c>
      <c r="F26" s="94" t="s">
        <v>160</v>
      </c>
      <c r="G26" s="94"/>
    </row>
    <row r="27" spans="1:7" ht="24.75" customHeight="1">
      <c r="A27" s="249"/>
      <c r="B27" s="91"/>
      <c r="C27" s="92"/>
      <c r="D27" s="92"/>
      <c r="E27" s="92"/>
      <c r="F27" s="92"/>
      <c r="G27" s="92"/>
    </row>
    <row r="28" spans="1:7" ht="24.75" customHeight="1">
      <c r="A28" s="249"/>
      <c r="B28" s="91"/>
      <c r="C28" s="92"/>
      <c r="D28" s="92"/>
      <c r="E28" s="92"/>
      <c r="F28" s="92"/>
      <c r="G28" s="92"/>
    </row>
    <row r="29" spans="1:7" ht="24.75" customHeight="1">
      <c r="A29" s="249"/>
      <c r="B29" s="91"/>
      <c r="C29" s="92"/>
      <c r="D29" s="92"/>
      <c r="E29" s="92"/>
      <c r="F29" s="92"/>
      <c r="G29" s="92"/>
    </row>
    <row r="30" spans="1:7" ht="24.75" customHeight="1">
      <c r="A30" s="249"/>
      <c r="B30" s="91" t="s">
        <v>263</v>
      </c>
      <c r="C30" s="92"/>
      <c r="D30" s="92"/>
      <c r="E30" s="92"/>
      <c r="F30" s="92"/>
      <c r="G30" s="92"/>
    </row>
  </sheetData>
  <sheetProtection/>
  <mergeCells count="17">
    <mergeCell ref="B15:G25"/>
    <mergeCell ref="A15:A25"/>
    <mergeCell ref="A26:A30"/>
    <mergeCell ref="A4:E4"/>
    <mergeCell ref="B13:D13"/>
    <mergeCell ref="F13:G13"/>
    <mergeCell ref="B14:D14"/>
    <mergeCell ref="F14:G14"/>
    <mergeCell ref="A9:A12"/>
    <mergeCell ref="B9:G12"/>
    <mergeCell ref="B7:G8"/>
    <mergeCell ref="A7:A8"/>
    <mergeCell ref="A2:G3"/>
    <mergeCell ref="F4:G4"/>
    <mergeCell ref="B5:G5"/>
    <mergeCell ref="F6:G6"/>
    <mergeCell ref="B6:D6"/>
  </mergeCells>
  <printOptions/>
  <pageMargins left="0.7480314960629921" right="0.5511811023622047" top="0.5905511811023623" bottom="0.5905511811023623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zoomScalePageLayoutView="0" workbookViewId="0" topLeftCell="A2">
      <selection activeCell="K24" sqref="K24"/>
    </sheetView>
  </sheetViews>
  <sheetFormatPr defaultColWidth="9.00390625" defaultRowHeight="14.25"/>
  <cols>
    <col min="1" max="1" width="10.875" style="0" customWidth="1"/>
    <col min="2" max="3" width="13.125" style="0" customWidth="1"/>
    <col min="4" max="4" width="16.50390625" style="0" customWidth="1"/>
    <col min="5" max="5" width="12.75390625" style="0" customWidth="1"/>
    <col min="9" max="9" width="10.375" style="0" customWidth="1"/>
  </cols>
  <sheetData>
    <row r="1" ht="14.25">
      <c r="A1" t="s">
        <v>454</v>
      </c>
    </row>
    <row r="2" spans="1:16" ht="22.5">
      <c r="A2" s="251" t="s">
        <v>554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</row>
    <row r="3" ht="20.25">
      <c r="A3" s="99"/>
    </row>
    <row r="4" spans="1:16" ht="14.25">
      <c r="A4" s="100"/>
      <c r="P4" t="s">
        <v>303</v>
      </c>
    </row>
    <row r="5" spans="1:16" ht="22.5">
      <c r="A5" s="149" t="s">
        <v>304</v>
      </c>
      <c r="B5" s="149" t="s">
        <v>305</v>
      </c>
      <c r="C5" s="149" t="s">
        <v>306</v>
      </c>
      <c r="D5" s="149" t="s">
        <v>307</v>
      </c>
      <c r="E5" s="149" t="s">
        <v>308</v>
      </c>
      <c r="F5" s="149" t="s">
        <v>309</v>
      </c>
      <c r="G5" s="149" t="s">
        <v>310</v>
      </c>
      <c r="H5" s="149" t="s">
        <v>311</v>
      </c>
      <c r="I5" s="149" t="s">
        <v>312</v>
      </c>
      <c r="J5" s="149" t="s">
        <v>313</v>
      </c>
      <c r="K5" s="149" t="s">
        <v>314</v>
      </c>
      <c r="L5" s="149" t="s">
        <v>315</v>
      </c>
      <c r="M5" s="149" t="s">
        <v>316</v>
      </c>
      <c r="N5" s="149" t="s">
        <v>317</v>
      </c>
      <c r="O5" s="149" t="s">
        <v>318</v>
      </c>
      <c r="P5" s="149" t="s">
        <v>319</v>
      </c>
    </row>
    <row r="6" spans="1:16" ht="14.25">
      <c r="A6" s="192" t="s">
        <v>536</v>
      </c>
      <c r="B6" s="193" t="s">
        <v>537</v>
      </c>
      <c r="C6" s="194" t="s">
        <v>538</v>
      </c>
      <c r="D6" s="1" t="s">
        <v>539</v>
      </c>
      <c r="E6" s="1" t="s">
        <v>550</v>
      </c>
      <c r="F6" s="195">
        <v>15</v>
      </c>
      <c r="G6" s="196" t="s">
        <v>552</v>
      </c>
      <c r="H6" s="197">
        <v>5000</v>
      </c>
      <c r="I6" s="198">
        <v>75000</v>
      </c>
      <c r="J6" s="198">
        <v>75000</v>
      </c>
      <c r="K6" s="149"/>
      <c r="L6" s="149"/>
      <c r="M6" s="149"/>
      <c r="N6" s="149"/>
      <c r="O6" s="149"/>
      <c r="P6" s="149"/>
    </row>
    <row r="7" spans="1:16" ht="14.25">
      <c r="A7" s="192" t="s">
        <v>536</v>
      </c>
      <c r="B7" s="193" t="s">
        <v>537</v>
      </c>
      <c r="C7" s="194" t="s">
        <v>538</v>
      </c>
      <c r="D7" s="1" t="s">
        <v>540</v>
      </c>
      <c r="E7" s="1" t="s">
        <v>550</v>
      </c>
      <c r="F7" s="195">
        <v>10</v>
      </c>
      <c r="G7" s="196" t="s">
        <v>552</v>
      </c>
      <c r="H7" s="197">
        <v>2000</v>
      </c>
      <c r="I7" s="198">
        <v>20000</v>
      </c>
      <c r="J7" s="198">
        <v>20000</v>
      </c>
      <c r="K7" s="153"/>
      <c r="L7" s="153"/>
      <c r="M7" s="153"/>
      <c r="N7" s="153"/>
      <c r="O7" s="153"/>
      <c r="P7" s="153"/>
    </row>
    <row r="8" spans="1:16" ht="14.25">
      <c r="A8" s="192" t="s">
        <v>536</v>
      </c>
      <c r="B8" s="193" t="s">
        <v>537</v>
      </c>
      <c r="C8" s="194" t="s">
        <v>538</v>
      </c>
      <c r="D8" s="1" t="s">
        <v>540</v>
      </c>
      <c r="E8" s="1" t="s">
        <v>550</v>
      </c>
      <c r="F8" s="195">
        <v>3</v>
      </c>
      <c r="G8" s="196" t="s">
        <v>552</v>
      </c>
      <c r="H8" s="197">
        <v>2500</v>
      </c>
      <c r="I8" s="198">
        <v>7500</v>
      </c>
      <c r="J8" s="198">
        <v>7500</v>
      </c>
      <c r="K8" s="153"/>
      <c r="L8" s="153"/>
      <c r="M8" s="153"/>
      <c r="N8" s="153"/>
      <c r="O8" s="153"/>
      <c r="P8" s="153"/>
    </row>
    <row r="9" spans="1:16" ht="14.25">
      <c r="A9" s="192" t="s">
        <v>536</v>
      </c>
      <c r="B9" s="193" t="s">
        <v>537</v>
      </c>
      <c r="C9" s="194" t="s">
        <v>538</v>
      </c>
      <c r="D9" s="1" t="s">
        <v>540</v>
      </c>
      <c r="E9" s="1" t="s">
        <v>550</v>
      </c>
      <c r="F9" s="195">
        <v>1</v>
      </c>
      <c r="G9" s="196" t="s">
        <v>552</v>
      </c>
      <c r="H9" s="197">
        <v>35000</v>
      </c>
      <c r="I9" s="198">
        <v>35000</v>
      </c>
      <c r="J9" s="198">
        <v>35000</v>
      </c>
      <c r="K9" s="153"/>
      <c r="L9" s="153"/>
      <c r="M9" s="153"/>
      <c r="N9" s="153"/>
      <c r="O9" s="153"/>
      <c r="P9" s="153"/>
    </row>
    <row r="10" spans="1:16" ht="14.25">
      <c r="A10" s="192" t="s">
        <v>536</v>
      </c>
      <c r="B10" s="193" t="s">
        <v>537</v>
      </c>
      <c r="C10" s="194" t="s">
        <v>538</v>
      </c>
      <c r="D10" s="1" t="s">
        <v>541</v>
      </c>
      <c r="E10" s="1" t="s">
        <v>550</v>
      </c>
      <c r="F10" s="195">
        <v>6</v>
      </c>
      <c r="G10" s="196" t="s">
        <v>552</v>
      </c>
      <c r="H10" s="197">
        <v>2700</v>
      </c>
      <c r="I10" s="198">
        <v>16200</v>
      </c>
      <c r="J10" s="198">
        <v>16200</v>
      </c>
      <c r="K10" s="153"/>
      <c r="L10" s="153"/>
      <c r="M10" s="153"/>
      <c r="N10" s="153"/>
      <c r="O10" s="153"/>
      <c r="P10" s="153"/>
    </row>
    <row r="11" spans="1:16" ht="14.25">
      <c r="A11" s="192" t="s">
        <v>536</v>
      </c>
      <c r="B11" s="193" t="s">
        <v>537</v>
      </c>
      <c r="C11" s="194" t="s">
        <v>538</v>
      </c>
      <c r="D11" s="1" t="s">
        <v>541</v>
      </c>
      <c r="E11" s="1" t="s">
        <v>550</v>
      </c>
      <c r="F11" s="195">
        <v>2</v>
      </c>
      <c r="G11" s="196" t="s">
        <v>552</v>
      </c>
      <c r="H11" s="197">
        <v>8000</v>
      </c>
      <c r="I11" s="198">
        <v>16000</v>
      </c>
      <c r="J11" s="198">
        <v>16000</v>
      </c>
      <c r="K11" s="153"/>
      <c r="L11" s="153"/>
      <c r="M11" s="153"/>
      <c r="N11" s="153"/>
      <c r="O11" s="153"/>
      <c r="P11" s="153"/>
    </row>
    <row r="12" spans="1:16" ht="14.25">
      <c r="A12" s="192" t="s">
        <v>536</v>
      </c>
      <c r="B12" s="193" t="s">
        <v>537</v>
      </c>
      <c r="C12" s="194" t="s">
        <v>538</v>
      </c>
      <c r="D12" s="1" t="s">
        <v>542</v>
      </c>
      <c r="E12" s="1" t="s">
        <v>550</v>
      </c>
      <c r="F12" s="195">
        <v>2</v>
      </c>
      <c r="G12" s="196" t="s">
        <v>552</v>
      </c>
      <c r="H12" s="197">
        <v>3000</v>
      </c>
      <c r="I12" s="198">
        <v>6000</v>
      </c>
      <c r="J12" s="198">
        <v>6000</v>
      </c>
      <c r="K12" s="153"/>
      <c r="L12" s="153"/>
      <c r="M12" s="153"/>
      <c r="N12" s="153"/>
      <c r="O12" s="153"/>
      <c r="P12" s="153"/>
    </row>
    <row r="13" spans="1:16" ht="14.25">
      <c r="A13" s="192" t="s">
        <v>536</v>
      </c>
      <c r="B13" s="193" t="s">
        <v>537</v>
      </c>
      <c r="C13" s="194" t="s">
        <v>538</v>
      </c>
      <c r="D13" s="1" t="s">
        <v>543</v>
      </c>
      <c r="E13" s="1" t="s">
        <v>550</v>
      </c>
      <c r="F13" s="195">
        <v>1</v>
      </c>
      <c r="G13" s="196" t="s">
        <v>552</v>
      </c>
      <c r="H13" s="197">
        <v>10000</v>
      </c>
      <c r="I13" s="198">
        <v>10000</v>
      </c>
      <c r="J13" s="198">
        <v>10000</v>
      </c>
      <c r="K13" s="153"/>
      <c r="L13" s="153"/>
      <c r="M13" s="153"/>
      <c r="N13" s="153"/>
      <c r="O13" s="153"/>
      <c r="P13" s="153"/>
    </row>
    <row r="14" spans="1:16" ht="14.25">
      <c r="A14" s="192" t="s">
        <v>536</v>
      </c>
      <c r="B14" s="193" t="s">
        <v>537</v>
      </c>
      <c r="C14" s="194" t="s">
        <v>538</v>
      </c>
      <c r="D14" s="1" t="s">
        <v>544</v>
      </c>
      <c r="E14" s="1" t="s">
        <v>550</v>
      </c>
      <c r="F14" s="195">
        <v>1</v>
      </c>
      <c r="G14" s="196" t="s">
        <v>552</v>
      </c>
      <c r="H14" s="197">
        <v>5000</v>
      </c>
      <c r="I14" s="198">
        <v>5000</v>
      </c>
      <c r="J14" s="198">
        <v>5000</v>
      </c>
      <c r="K14" s="153"/>
      <c r="L14" s="153"/>
      <c r="M14" s="153"/>
      <c r="N14" s="153"/>
      <c r="O14" s="153"/>
      <c r="P14" s="153"/>
    </row>
    <row r="15" spans="1:16" ht="14.25">
      <c r="A15" s="192" t="s">
        <v>536</v>
      </c>
      <c r="B15" s="193" t="s">
        <v>537</v>
      </c>
      <c r="C15" s="194" t="s">
        <v>538</v>
      </c>
      <c r="D15" s="1" t="s">
        <v>545</v>
      </c>
      <c r="E15" s="1" t="s">
        <v>550</v>
      </c>
      <c r="F15" s="195">
        <v>2</v>
      </c>
      <c r="G15" s="196" t="s">
        <v>552</v>
      </c>
      <c r="H15" s="197">
        <v>5000</v>
      </c>
      <c r="I15" s="198">
        <v>10000</v>
      </c>
      <c r="J15" s="198">
        <v>10000</v>
      </c>
      <c r="K15" s="153"/>
      <c r="L15" s="153"/>
      <c r="M15" s="153"/>
      <c r="N15" s="153"/>
      <c r="O15" s="153"/>
      <c r="P15" s="153"/>
    </row>
    <row r="16" spans="1:16" ht="14.25">
      <c r="A16" s="192" t="s">
        <v>536</v>
      </c>
      <c r="B16" s="193" t="s">
        <v>537</v>
      </c>
      <c r="C16" s="194" t="s">
        <v>538</v>
      </c>
      <c r="D16" s="1" t="s">
        <v>546</v>
      </c>
      <c r="E16" s="1" t="s">
        <v>550</v>
      </c>
      <c r="F16" s="195">
        <v>1</v>
      </c>
      <c r="G16" s="196" t="s">
        <v>552</v>
      </c>
      <c r="H16" s="197">
        <v>2500</v>
      </c>
      <c r="I16" s="198">
        <v>2500</v>
      </c>
      <c r="J16" s="198">
        <v>2500</v>
      </c>
      <c r="K16" s="153"/>
      <c r="L16" s="153"/>
      <c r="M16" s="153"/>
      <c r="N16" s="153"/>
      <c r="O16" s="153"/>
      <c r="P16" s="153"/>
    </row>
    <row r="17" spans="1:16" ht="14.25">
      <c r="A17" s="192" t="s">
        <v>536</v>
      </c>
      <c r="B17" s="193" t="s">
        <v>537</v>
      </c>
      <c r="C17" s="194" t="s">
        <v>538</v>
      </c>
      <c r="D17" s="1" t="s">
        <v>547</v>
      </c>
      <c r="E17" s="1" t="s">
        <v>551</v>
      </c>
      <c r="F17" s="195">
        <v>2</v>
      </c>
      <c r="G17" s="196" t="s">
        <v>552</v>
      </c>
      <c r="H17" s="197">
        <v>1000</v>
      </c>
      <c r="I17" s="198">
        <v>2000</v>
      </c>
      <c r="J17" s="198">
        <v>2000</v>
      </c>
      <c r="K17" s="153"/>
      <c r="L17" s="153"/>
      <c r="M17" s="153"/>
      <c r="N17" s="153"/>
      <c r="O17" s="153"/>
      <c r="P17" s="153"/>
    </row>
    <row r="18" spans="1:16" ht="14.25">
      <c r="A18" s="192" t="s">
        <v>536</v>
      </c>
      <c r="B18" s="193" t="s">
        <v>537</v>
      </c>
      <c r="C18" s="194" t="s">
        <v>538</v>
      </c>
      <c r="D18" s="1" t="s">
        <v>540</v>
      </c>
      <c r="E18" s="1" t="s">
        <v>551</v>
      </c>
      <c r="F18" s="195">
        <v>2</v>
      </c>
      <c r="G18" s="196" t="s">
        <v>552</v>
      </c>
      <c r="H18" s="197">
        <v>2500</v>
      </c>
      <c r="I18" s="198">
        <v>5000</v>
      </c>
      <c r="J18" s="198">
        <v>5000</v>
      </c>
      <c r="K18" s="153"/>
      <c r="L18" s="153"/>
      <c r="M18" s="153"/>
      <c r="N18" s="153"/>
      <c r="O18" s="153"/>
      <c r="P18" s="153"/>
    </row>
    <row r="19" spans="1:16" ht="14.25">
      <c r="A19" s="192" t="s">
        <v>536</v>
      </c>
      <c r="B19" s="193" t="s">
        <v>537</v>
      </c>
      <c r="C19" s="194" t="s">
        <v>538</v>
      </c>
      <c r="D19" s="1" t="s">
        <v>548</v>
      </c>
      <c r="E19" s="1" t="s">
        <v>551</v>
      </c>
      <c r="F19" s="195">
        <v>1</v>
      </c>
      <c r="G19" s="196" t="s">
        <v>552</v>
      </c>
      <c r="H19" s="197">
        <v>10000</v>
      </c>
      <c r="I19" s="198">
        <v>10000</v>
      </c>
      <c r="J19" s="198">
        <v>10000</v>
      </c>
      <c r="K19" s="153"/>
      <c r="L19" s="153"/>
      <c r="M19" s="153"/>
      <c r="N19" s="153"/>
      <c r="O19" s="153"/>
      <c r="P19" s="153"/>
    </row>
    <row r="20" spans="1:16" ht="14.25">
      <c r="A20" s="192" t="s">
        <v>536</v>
      </c>
      <c r="B20" s="193" t="s">
        <v>537</v>
      </c>
      <c r="C20" s="194" t="s">
        <v>538</v>
      </c>
      <c r="D20" s="1" t="s">
        <v>549</v>
      </c>
      <c r="E20" s="1" t="s">
        <v>550</v>
      </c>
      <c r="F20" s="195">
        <v>1</v>
      </c>
      <c r="G20" s="196" t="s">
        <v>553</v>
      </c>
      <c r="H20" s="197">
        <v>9600</v>
      </c>
      <c r="I20" s="198">
        <v>9600</v>
      </c>
      <c r="J20" s="198">
        <v>9600</v>
      </c>
      <c r="K20" s="153"/>
      <c r="L20" s="153"/>
      <c r="M20" s="153"/>
      <c r="N20" s="153"/>
      <c r="O20" s="153"/>
      <c r="P20" s="153"/>
    </row>
    <row r="21" spans="1:16" ht="14.25">
      <c r="A21" s="150"/>
      <c r="B21" s="151"/>
      <c r="C21" s="150"/>
      <c r="D21" s="150"/>
      <c r="E21" s="152"/>
      <c r="F21" s="150"/>
      <c r="G21" s="150"/>
      <c r="H21" s="150"/>
      <c r="I21" s="153">
        <v>229800</v>
      </c>
      <c r="J21" s="153">
        <v>229800</v>
      </c>
      <c r="K21" s="153"/>
      <c r="L21" s="153"/>
      <c r="M21" s="153"/>
      <c r="N21" s="153"/>
      <c r="O21" s="153"/>
      <c r="P21" s="153"/>
    </row>
  </sheetData>
  <sheetProtection/>
  <mergeCells count="1">
    <mergeCell ref="A2:P2"/>
  </mergeCells>
  <dataValidations count="3">
    <dataValidation type="list" allowBlank="1" showInputMessage="1" showErrorMessage="1" sqref="B6:B20">
      <formula1>$AA$24:$AA$25</formula1>
    </dataValidation>
    <dataValidation type="list" allowBlank="1" showInputMessage="1" showErrorMessage="1" sqref="D6:D20">
      <formula1>$X$24:$X$518</formula1>
    </dataValidation>
    <dataValidation type="list" allowBlank="1" showInputMessage="1" showErrorMessage="1" sqref="E6:E20">
      <formula1>$AA$32:$AA$35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8"/>
  <sheetViews>
    <sheetView tabSelected="1" zoomScalePageLayoutView="0" workbookViewId="0" topLeftCell="A1">
      <selection activeCell="U8" sqref="U8"/>
    </sheetView>
  </sheetViews>
  <sheetFormatPr defaultColWidth="9.00390625" defaultRowHeight="14.25"/>
  <cols>
    <col min="1" max="1" width="10.875" style="102" customWidth="1"/>
    <col min="2" max="3" width="5.625" style="102" customWidth="1"/>
    <col min="4" max="4" width="6.875" style="102" customWidth="1"/>
    <col min="5" max="14" width="5.625" style="102" customWidth="1"/>
    <col min="15" max="15" width="9.00390625" style="102" customWidth="1"/>
    <col min="16" max="19" width="5.625" style="102" customWidth="1"/>
    <col min="20" max="20" width="7.875" style="102" customWidth="1"/>
    <col min="21" max="27" width="5.625" style="102" customWidth="1"/>
    <col min="28" max="28" width="6.50390625" style="102" customWidth="1"/>
    <col min="29" max="29" width="7.00390625" style="102" customWidth="1"/>
    <col min="30" max="16384" width="9.00390625" style="102" customWidth="1"/>
  </cols>
  <sheetData>
    <row r="1" ht="14.25">
      <c r="A1" t="s">
        <v>455</v>
      </c>
    </row>
    <row r="2" spans="1:29" ht="14.2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</row>
    <row r="3" spans="1:29" ht="34.5" customHeight="1">
      <c r="A3" s="258" t="s">
        <v>374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  <c r="AB3" s="258"/>
      <c r="AC3" s="258"/>
    </row>
    <row r="4" spans="1:29" ht="32.25" customHeight="1">
      <c r="A4" s="259" t="s">
        <v>375</v>
      </c>
      <c r="B4" s="259"/>
      <c r="C4" s="259"/>
      <c r="D4" s="103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5" t="s">
        <v>228</v>
      </c>
    </row>
    <row r="5" spans="1:29" ht="28.5" customHeight="1">
      <c r="A5" s="252" t="s">
        <v>365</v>
      </c>
      <c r="B5" s="252" t="s">
        <v>366</v>
      </c>
      <c r="C5" s="252"/>
      <c r="D5" s="252"/>
      <c r="E5" s="252"/>
      <c r="F5" s="252" t="s">
        <v>367</v>
      </c>
      <c r="G5" s="252"/>
      <c r="H5" s="252"/>
      <c r="I5" s="252"/>
      <c r="J5" s="252"/>
      <c r="K5" s="252"/>
      <c r="L5" s="252"/>
      <c r="M5" s="252" t="s">
        <v>368</v>
      </c>
      <c r="N5" s="252"/>
      <c r="O5" s="252"/>
      <c r="P5" s="252"/>
      <c r="Q5" s="252" t="s">
        <v>369</v>
      </c>
      <c r="R5" s="252"/>
      <c r="S5" s="252"/>
      <c r="T5" s="252"/>
      <c r="U5" s="252"/>
      <c r="V5" s="253" t="s">
        <v>363</v>
      </c>
      <c r="W5" s="254"/>
      <c r="X5" s="253" t="s">
        <v>364</v>
      </c>
      <c r="Y5" s="254"/>
      <c r="Z5" s="253" t="s">
        <v>376</v>
      </c>
      <c r="AA5" s="255"/>
      <c r="AB5" s="254"/>
      <c r="AC5" s="252" t="s">
        <v>370</v>
      </c>
    </row>
    <row r="6" spans="1:29" ht="14.25" customHeight="1">
      <c r="A6" s="252"/>
      <c r="B6" s="252" t="s">
        <v>395</v>
      </c>
      <c r="C6" s="252" t="s">
        <v>397</v>
      </c>
      <c r="D6" s="252" t="s">
        <v>401</v>
      </c>
      <c r="E6" s="252" t="s">
        <v>402</v>
      </c>
      <c r="F6" s="252" t="s">
        <v>395</v>
      </c>
      <c r="G6" s="252" t="s">
        <v>397</v>
      </c>
      <c r="H6" s="256" t="s">
        <v>401</v>
      </c>
      <c r="I6" s="252" t="s">
        <v>403</v>
      </c>
      <c r="J6" s="252"/>
      <c r="K6" s="252" t="s">
        <v>371</v>
      </c>
      <c r="L6" s="252" t="s">
        <v>372</v>
      </c>
      <c r="M6" s="252" t="s">
        <v>395</v>
      </c>
      <c r="N6" s="252" t="s">
        <v>397</v>
      </c>
      <c r="O6" s="252" t="s">
        <v>401</v>
      </c>
      <c r="P6" s="252" t="s">
        <v>402</v>
      </c>
      <c r="Q6" s="252" t="s">
        <v>395</v>
      </c>
      <c r="R6" s="252" t="s">
        <v>397</v>
      </c>
      <c r="S6" s="252" t="s">
        <v>401</v>
      </c>
      <c r="T6" s="252" t="s">
        <v>402</v>
      </c>
      <c r="U6" s="252" t="s">
        <v>404</v>
      </c>
      <c r="V6" s="252" t="s">
        <v>397</v>
      </c>
      <c r="W6" s="252" t="s">
        <v>402</v>
      </c>
      <c r="X6" s="252" t="s">
        <v>397</v>
      </c>
      <c r="Y6" s="252" t="s">
        <v>402</v>
      </c>
      <c r="Z6" s="252" t="s">
        <v>397</v>
      </c>
      <c r="AA6" s="252" t="s">
        <v>402</v>
      </c>
      <c r="AB6" s="252" t="s">
        <v>405</v>
      </c>
      <c r="AC6" s="252"/>
    </row>
    <row r="7" spans="1:29" ht="171" customHeight="1">
      <c r="A7" s="252"/>
      <c r="B7" s="252"/>
      <c r="C7" s="252"/>
      <c r="D7" s="252"/>
      <c r="E7" s="252"/>
      <c r="F7" s="252"/>
      <c r="G7" s="252"/>
      <c r="H7" s="257"/>
      <c r="I7" s="106" t="s">
        <v>373</v>
      </c>
      <c r="J7" s="106" t="s">
        <v>406</v>
      </c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</row>
    <row r="8" spans="1:29" ht="111" customHeight="1">
      <c r="A8" s="107" t="s">
        <v>555</v>
      </c>
      <c r="B8" s="108">
        <v>15.84</v>
      </c>
      <c r="C8" s="108">
        <v>10</v>
      </c>
      <c r="D8" s="109">
        <f>C8/B8</f>
        <v>0.6313131313131313</v>
      </c>
      <c r="E8" s="108">
        <v>15.37</v>
      </c>
      <c r="F8" s="108">
        <v>18.1</v>
      </c>
      <c r="G8" s="108">
        <v>11.5</v>
      </c>
      <c r="H8" s="109">
        <f>G8/F8</f>
        <v>0.6353591160220994</v>
      </c>
      <c r="I8" s="108">
        <v>18.1</v>
      </c>
      <c r="J8" s="108">
        <v>0</v>
      </c>
      <c r="K8" s="108">
        <v>3</v>
      </c>
      <c r="L8" s="108">
        <v>3</v>
      </c>
      <c r="M8" s="108">
        <v>0</v>
      </c>
      <c r="N8" s="108">
        <v>0</v>
      </c>
      <c r="O8" s="109">
        <v>0</v>
      </c>
      <c r="P8" s="108">
        <v>0</v>
      </c>
      <c r="Q8" s="108">
        <v>33.94</v>
      </c>
      <c r="R8" s="108">
        <v>21.5</v>
      </c>
      <c r="S8" s="109">
        <v>0.6334</v>
      </c>
      <c r="T8" s="110">
        <v>33.47</v>
      </c>
      <c r="U8" s="109">
        <v>0.0138</v>
      </c>
      <c r="V8" s="108">
        <v>2.5</v>
      </c>
      <c r="W8" s="108">
        <v>12.5</v>
      </c>
      <c r="X8" s="108">
        <v>8.7</v>
      </c>
      <c r="Y8" s="108">
        <v>15</v>
      </c>
      <c r="Z8" s="108">
        <f>R8+V8+X8</f>
        <v>32.7</v>
      </c>
      <c r="AA8" s="108">
        <f>T8+W8+Y8</f>
        <v>60.97</v>
      </c>
      <c r="AB8" s="108">
        <f>AA8/Z8-1</f>
        <v>0.8645259938837919</v>
      </c>
      <c r="AC8" s="111"/>
    </row>
    <row r="9" spans="1:29" ht="14.25">
      <c r="A9" s="101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</row>
    <row r="10" spans="1:26" ht="14.25">
      <c r="A10" s="101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spans="1:26" ht="14.25">
      <c r="A11" s="101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spans="1:26" ht="14.25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</row>
    <row r="13" spans="1:29" ht="14.25">
      <c r="A13" s="101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</row>
    <row r="14" spans="1:29" ht="14.25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</row>
    <row r="15" spans="1:29" ht="14.25">
      <c r="A15" s="101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</row>
    <row r="16" spans="4:20" ht="14.25">
      <c r="D16" s="112"/>
      <c r="H16" s="112"/>
      <c r="O16" s="112"/>
      <c r="S16" s="112"/>
      <c r="T16" s="112"/>
    </row>
    <row r="17" spans="4:20" ht="14.25">
      <c r="D17" s="112"/>
      <c r="H17" s="112"/>
      <c r="O17" s="112"/>
      <c r="S17" s="112"/>
      <c r="T17" s="112"/>
    </row>
    <row r="18" spans="4:20" ht="14.25">
      <c r="D18" s="112"/>
      <c r="H18" s="112"/>
      <c r="O18" s="112"/>
      <c r="S18" s="112"/>
      <c r="T18" s="112"/>
    </row>
    <row r="19" spans="4:20" ht="14.25">
      <c r="D19" s="112"/>
      <c r="H19" s="112"/>
      <c r="O19" s="112"/>
      <c r="S19" s="112"/>
      <c r="T19" s="112"/>
    </row>
    <row r="20" spans="4:20" ht="14.25">
      <c r="D20" s="112"/>
      <c r="H20" s="112"/>
      <c r="O20" s="112"/>
      <c r="S20" s="112"/>
      <c r="T20" s="112"/>
    </row>
    <row r="21" spans="4:20" ht="14.25">
      <c r="D21" s="112"/>
      <c r="H21" s="112"/>
      <c r="O21" s="112"/>
      <c r="S21" s="112"/>
      <c r="T21" s="112"/>
    </row>
    <row r="22" spans="4:20" ht="14.25">
      <c r="D22" s="112"/>
      <c r="H22" s="112"/>
      <c r="O22" s="112"/>
      <c r="S22" s="112"/>
      <c r="T22" s="112"/>
    </row>
    <row r="23" spans="4:20" ht="14.25">
      <c r="D23" s="112"/>
      <c r="H23" s="112"/>
      <c r="O23" s="112"/>
      <c r="S23" s="112"/>
      <c r="T23" s="112"/>
    </row>
    <row r="24" spans="4:20" ht="14.25">
      <c r="D24" s="112"/>
      <c r="H24" s="112"/>
      <c r="O24" s="112"/>
      <c r="S24" s="112"/>
      <c r="T24" s="112"/>
    </row>
    <row r="25" spans="4:20" ht="14.25">
      <c r="D25" s="112"/>
      <c r="H25" s="112"/>
      <c r="O25" s="112"/>
      <c r="S25" s="112"/>
      <c r="T25" s="112"/>
    </row>
    <row r="26" spans="4:20" ht="14.25">
      <c r="D26" s="112"/>
      <c r="H26" s="112"/>
      <c r="O26" s="112"/>
      <c r="S26" s="112"/>
      <c r="T26" s="112"/>
    </row>
    <row r="27" spans="4:20" ht="14.25">
      <c r="D27" s="112"/>
      <c r="H27" s="112"/>
      <c r="O27" s="112"/>
      <c r="S27" s="112"/>
      <c r="T27" s="112"/>
    </row>
    <row r="28" spans="4:8" ht="14.25">
      <c r="D28" s="112"/>
      <c r="H28" s="112"/>
    </row>
  </sheetData>
  <sheetProtection/>
  <mergeCells count="37">
    <mergeCell ref="D6:D7"/>
    <mergeCell ref="N6:N7"/>
    <mergeCell ref="A3:AC3"/>
    <mergeCell ref="A4:C4"/>
    <mergeCell ref="A5:A7"/>
    <mergeCell ref="B5:E5"/>
    <mergeCell ref="F5:L5"/>
    <mergeCell ref="M5:P5"/>
    <mergeCell ref="AC5:AC7"/>
    <mergeCell ref="B6:B7"/>
    <mergeCell ref="M6:M7"/>
    <mergeCell ref="E6:E7"/>
    <mergeCell ref="F6:F7"/>
    <mergeCell ref="G6:G7"/>
    <mergeCell ref="H6:H7"/>
    <mergeCell ref="I6:J6"/>
    <mergeCell ref="K6:K7"/>
    <mergeCell ref="L6:L7"/>
    <mergeCell ref="C6:C7"/>
    <mergeCell ref="AB6:AB7"/>
    <mergeCell ref="Z5:AB5"/>
    <mergeCell ref="W6:W7"/>
    <mergeCell ref="X6:X7"/>
    <mergeCell ref="Y6:Y7"/>
    <mergeCell ref="O6:O7"/>
    <mergeCell ref="P6:P7"/>
    <mergeCell ref="S6:S7"/>
    <mergeCell ref="T6:T7"/>
    <mergeCell ref="AA6:AA7"/>
    <mergeCell ref="V5:W5"/>
    <mergeCell ref="V6:V7"/>
    <mergeCell ref="Q5:U5"/>
    <mergeCell ref="Q6:Q7"/>
    <mergeCell ref="R6:R7"/>
    <mergeCell ref="U6:U7"/>
    <mergeCell ref="X5:Y5"/>
    <mergeCell ref="Z6:Z7"/>
  </mergeCells>
  <printOptions/>
  <pageMargins left="0.7086614173228347" right="0.7086614173228347" top="0.7480314960629921" bottom="0.7480314960629921" header="0.39" footer="0.31496062992125984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Zeros="0" zoomScalePageLayoutView="0" workbookViewId="0" topLeftCell="A1">
      <selection activeCell="A2" sqref="A2:D2"/>
    </sheetView>
  </sheetViews>
  <sheetFormatPr defaultColWidth="9.00390625" defaultRowHeight="14.25"/>
  <cols>
    <col min="1" max="1" width="35.50390625" style="0" customWidth="1"/>
    <col min="2" max="3" width="12.625" style="0" customWidth="1"/>
    <col min="4" max="4" width="22.125" style="0" customWidth="1"/>
  </cols>
  <sheetData>
    <row r="1" ht="14.25">
      <c r="A1" s="142" t="s">
        <v>439</v>
      </c>
    </row>
    <row r="2" spans="1:4" ht="22.5">
      <c r="A2" s="212" t="s">
        <v>574</v>
      </c>
      <c r="B2" s="212"/>
      <c r="C2" s="212"/>
      <c r="D2" s="212"/>
    </row>
    <row r="3" spans="1:3" ht="14.25">
      <c r="A3" s="29" t="s">
        <v>93</v>
      </c>
      <c r="B3" s="29"/>
      <c r="C3" s="30" t="s">
        <v>0</v>
      </c>
    </row>
    <row r="4" spans="1:4" ht="27">
      <c r="A4" s="163" t="s">
        <v>70</v>
      </c>
      <c r="B4" s="164" t="s">
        <v>396</v>
      </c>
      <c r="C4" s="164" t="s">
        <v>448</v>
      </c>
      <c r="D4" s="165" t="s">
        <v>449</v>
      </c>
    </row>
    <row r="5" spans="1:4" ht="15" customHeight="1">
      <c r="A5" s="166" t="s">
        <v>71</v>
      </c>
      <c r="B5" s="184">
        <v>904</v>
      </c>
      <c r="C5" s="180">
        <v>1381</v>
      </c>
      <c r="D5" s="187">
        <f>C5-B5</f>
        <v>477</v>
      </c>
    </row>
    <row r="6" spans="1:4" ht="14.25">
      <c r="A6" s="167" t="s">
        <v>72</v>
      </c>
      <c r="B6" s="180">
        <v>41</v>
      </c>
      <c r="C6" s="180">
        <v>41</v>
      </c>
      <c r="D6" s="187">
        <f aca="true" t="shared" si="0" ref="D6:D46">C6-B6</f>
        <v>0</v>
      </c>
    </row>
    <row r="7" spans="1:4" ht="14.25">
      <c r="A7" s="33" t="s">
        <v>73</v>
      </c>
      <c r="B7" s="181">
        <v>17</v>
      </c>
      <c r="C7" s="181">
        <v>17</v>
      </c>
      <c r="D7" s="187">
        <f t="shared" si="0"/>
        <v>0</v>
      </c>
    </row>
    <row r="8" spans="1:4" ht="14.25">
      <c r="A8" s="33" t="s">
        <v>74</v>
      </c>
      <c r="B8" s="181">
        <v>22</v>
      </c>
      <c r="C8" s="181">
        <v>22</v>
      </c>
      <c r="D8" s="187">
        <f t="shared" si="0"/>
        <v>0</v>
      </c>
    </row>
    <row r="9" spans="1:4" ht="14.25">
      <c r="A9" s="33" t="s">
        <v>75</v>
      </c>
      <c r="B9" s="181">
        <v>2</v>
      </c>
      <c r="C9" s="181">
        <v>2</v>
      </c>
      <c r="D9" s="187">
        <f t="shared" si="0"/>
        <v>0</v>
      </c>
    </row>
    <row r="10" spans="1:4" ht="14.25">
      <c r="A10" s="167" t="s">
        <v>76</v>
      </c>
      <c r="B10" s="181">
        <v>200</v>
      </c>
      <c r="C10" s="181">
        <v>200</v>
      </c>
      <c r="D10" s="187">
        <f t="shared" si="0"/>
        <v>0</v>
      </c>
    </row>
    <row r="11" spans="1:4" ht="14.25">
      <c r="A11" s="167" t="s">
        <v>77</v>
      </c>
      <c r="B11" s="180">
        <f>SUM(B12:B17)</f>
        <v>2800</v>
      </c>
      <c r="C11" s="180">
        <v>3200</v>
      </c>
      <c r="D11" s="187">
        <f t="shared" si="0"/>
        <v>400</v>
      </c>
    </row>
    <row r="12" spans="1:4" ht="14.25">
      <c r="A12" s="33" t="s">
        <v>78</v>
      </c>
      <c r="B12" s="185">
        <v>2600</v>
      </c>
      <c r="C12" s="181">
        <v>3000</v>
      </c>
      <c r="D12" s="187">
        <f t="shared" si="0"/>
        <v>400</v>
      </c>
    </row>
    <row r="13" spans="1:4" ht="14.25">
      <c r="A13" s="33" t="s">
        <v>79</v>
      </c>
      <c r="B13" s="181"/>
      <c r="C13" s="181"/>
      <c r="D13" s="187">
        <f t="shared" si="0"/>
        <v>0</v>
      </c>
    </row>
    <row r="14" spans="1:4" ht="24">
      <c r="A14" s="33" t="s">
        <v>80</v>
      </c>
      <c r="B14" s="181"/>
      <c r="C14" s="181"/>
      <c r="D14" s="187">
        <f t="shared" si="0"/>
        <v>0</v>
      </c>
    </row>
    <row r="15" spans="1:4" ht="14.25">
      <c r="A15" s="33" t="s">
        <v>81</v>
      </c>
      <c r="B15" s="181">
        <v>100</v>
      </c>
      <c r="C15" s="181">
        <v>200</v>
      </c>
      <c r="D15" s="187">
        <f t="shared" si="0"/>
        <v>100</v>
      </c>
    </row>
    <row r="16" spans="1:4" ht="14.25">
      <c r="A16" s="33" t="s">
        <v>96</v>
      </c>
      <c r="B16" s="181">
        <v>15</v>
      </c>
      <c r="C16" s="181">
        <v>30</v>
      </c>
      <c r="D16" s="187">
        <f t="shared" si="0"/>
        <v>15</v>
      </c>
    </row>
    <row r="17" spans="1:4" ht="14.25">
      <c r="A17" s="33" t="s">
        <v>97</v>
      </c>
      <c r="B17" s="181">
        <v>85</v>
      </c>
      <c r="C17" s="181">
        <v>170</v>
      </c>
      <c r="D17" s="187">
        <f t="shared" si="0"/>
        <v>85</v>
      </c>
    </row>
    <row r="18" spans="1:4" ht="14.25">
      <c r="A18" s="167" t="s">
        <v>90</v>
      </c>
      <c r="B18" s="180">
        <f>B19+B30</f>
        <v>3225</v>
      </c>
      <c r="C18" s="180">
        <v>5200</v>
      </c>
      <c r="D18" s="187">
        <f t="shared" si="0"/>
        <v>1975</v>
      </c>
    </row>
    <row r="19" spans="1:4" ht="14.25">
      <c r="A19" s="33" t="s">
        <v>82</v>
      </c>
      <c r="B19" s="181">
        <v>3105</v>
      </c>
      <c r="C19" s="181">
        <v>4000</v>
      </c>
      <c r="D19" s="187">
        <f t="shared" si="0"/>
        <v>895</v>
      </c>
    </row>
    <row r="20" spans="1:4" ht="14.25">
      <c r="A20" s="33" t="s">
        <v>425</v>
      </c>
      <c r="B20" s="181">
        <v>500</v>
      </c>
      <c r="C20" s="181">
        <v>700</v>
      </c>
      <c r="D20" s="187">
        <f t="shared" si="0"/>
        <v>200</v>
      </c>
    </row>
    <row r="21" spans="1:4" ht="14.25">
      <c r="A21" s="33" t="s">
        <v>427</v>
      </c>
      <c r="B21" s="181">
        <v>1500</v>
      </c>
      <c r="C21" s="181">
        <v>2000</v>
      </c>
      <c r="D21" s="187">
        <f t="shared" si="0"/>
        <v>500</v>
      </c>
    </row>
    <row r="22" spans="1:4" ht="14.25">
      <c r="A22" s="33" t="s">
        <v>83</v>
      </c>
      <c r="B22" s="181">
        <v>220</v>
      </c>
      <c r="C22" s="181">
        <v>220</v>
      </c>
      <c r="D22" s="187">
        <f t="shared" si="0"/>
        <v>0</v>
      </c>
    </row>
    <row r="23" spans="1:4" ht="14.25">
      <c r="A23" s="33" t="s">
        <v>84</v>
      </c>
      <c r="B23" s="181">
        <v>25</v>
      </c>
      <c r="C23" s="181">
        <v>50</v>
      </c>
      <c r="D23" s="187">
        <f t="shared" si="0"/>
        <v>25</v>
      </c>
    </row>
    <row r="24" spans="1:4" ht="14.25">
      <c r="A24" s="33" t="s">
        <v>85</v>
      </c>
      <c r="B24" s="181">
        <v>400</v>
      </c>
      <c r="C24" s="181">
        <v>420</v>
      </c>
      <c r="D24" s="187">
        <f t="shared" si="0"/>
        <v>20</v>
      </c>
    </row>
    <row r="25" spans="1:4" ht="14.25">
      <c r="A25" s="33" t="s">
        <v>86</v>
      </c>
      <c r="B25" s="181">
        <v>230</v>
      </c>
      <c r="C25" s="181">
        <v>270</v>
      </c>
      <c r="D25" s="187">
        <f t="shared" si="0"/>
        <v>40</v>
      </c>
    </row>
    <row r="26" spans="1:4" ht="14.25">
      <c r="A26" s="33" t="s">
        <v>226</v>
      </c>
      <c r="B26" s="181">
        <v>10</v>
      </c>
      <c r="C26" s="181">
        <v>10</v>
      </c>
      <c r="D26" s="187">
        <f t="shared" si="0"/>
        <v>0</v>
      </c>
    </row>
    <row r="27" spans="1:4" ht="14.25">
      <c r="A27" s="33" t="s">
        <v>151</v>
      </c>
      <c r="B27" s="181">
        <v>40</v>
      </c>
      <c r="C27" s="181">
        <v>50</v>
      </c>
      <c r="D27" s="187">
        <f t="shared" si="0"/>
        <v>10</v>
      </c>
    </row>
    <row r="28" spans="1:4" ht="14.25">
      <c r="A28" s="33" t="s">
        <v>530</v>
      </c>
      <c r="B28" s="181">
        <v>180</v>
      </c>
      <c r="C28" s="181">
        <v>280</v>
      </c>
      <c r="D28" s="187">
        <f t="shared" si="0"/>
        <v>100</v>
      </c>
    </row>
    <row r="29" spans="1:4" ht="14.25">
      <c r="A29" s="33"/>
      <c r="B29" s="181"/>
      <c r="C29" s="181"/>
      <c r="D29" s="187">
        <f t="shared" si="0"/>
        <v>0</v>
      </c>
    </row>
    <row r="30" spans="1:4" ht="14.25">
      <c r="A30" s="33" t="s">
        <v>87</v>
      </c>
      <c r="B30" s="181">
        <v>120</v>
      </c>
      <c r="C30" s="181">
        <v>1200</v>
      </c>
      <c r="D30" s="187">
        <f t="shared" si="0"/>
        <v>1080</v>
      </c>
    </row>
    <row r="31" spans="1:4" ht="14.25">
      <c r="A31" s="33" t="s">
        <v>429</v>
      </c>
      <c r="B31" s="181"/>
      <c r="C31" s="181"/>
      <c r="D31" s="187">
        <f t="shared" si="0"/>
        <v>0</v>
      </c>
    </row>
    <row r="32" spans="1:4" ht="14.25">
      <c r="A32" s="33"/>
      <c r="B32" s="181"/>
      <c r="C32" s="181"/>
      <c r="D32" s="187">
        <f t="shared" si="0"/>
        <v>0</v>
      </c>
    </row>
    <row r="33" spans="1:4" ht="14.25">
      <c r="A33" s="33"/>
      <c r="B33" s="181"/>
      <c r="C33" s="181"/>
      <c r="D33" s="187">
        <f t="shared" si="0"/>
        <v>0</v>
      </c>
    </row>
    <row r="34" spans="1:4" ht="14.25">
      <c r="A34" s="33"/>
      <c r="B34" s="181"/>
      <c r="C34" s="181"/>
      <c r="D34" s="187">
        <f t="shared" si="0"/>
        <v>0</v>
      </c>
    </row>
    <row r="35" spans="1:4" ht="14.25">
      <c r="A35" s="33"/>
      <c r="B35" s="181"/>
      <c r="C35" s="181"/>
      <c r="D35" s="187">
        <f t="shared" si="0"/>
        <v>0</v>
      </c>
    </row>
    <row r="36" spans="1:4" ht="14.25">
      <c r="A36" s="33"/>
      <c r="B36" s="181"/>
      <c r="C36" s="181"/>
      <c r="D36" s="187">
        <f t="shared" si="0"/>
        <v>0</v>
      </c>
    </row>
    <row r="37" spans="1:4" ht="14.25">
      <c r="A37" s="33"/>
      <c r="B37" s="181"/>
      <c r="C37" s="181"/>
      <c r="D37" s="187">
        <f t="shared" si="0"/>
        <v>0</v>
      </c>
    </row>
    <row r="38" spans="1:4" ht="14.25">
      <c r="A38" s="34" t="s">
        <v>88</v>
      </c>
      <c r="B38" s="180">
        <f>SUM(B5,B6,B10,B11,B18)</f>
        <v>7170</v>
      </c>
      <c r="C38" s="180">
        <f>SUM(C5,C6,C10,C11,C18)</f>
        <v>10022</v>
      </c>
      <c r="D38" s="187">
        <f t="shared" si="0"/>
        <v>2852</v>
      </c>
    </row>
    <row r="39" spans="1:4" ht="14.25">
      <c r="A39" s="166" t="s">
        <v>268</v>
      </c>
      <c r="B39" s="186"/>
      <c r="C39" s="181"/>
      <c r="D39" s="187">
        <f t="shared" si="0"/>
        <v>0</v>
      </c>
    </row>
    <row r="40" spans="1:4" ht="14.25">
      <c r="A40" s="31" t="s">
        <v>98</v>
      </c>
      <c r="B40" s="186"/>
      <c r="C40" s="181"/>
      <c r="D40" s="187">
        <f t="shared" si="0"/>
        <v>0</v>
      </c>
    </row>
    <row r="41" spans="1:4" ht="14.25">
      <c r="A41" s="31" t="s">
        <v>99</v>
      </c>
      <c r="B41" s="186"/>
      <c r="C41" s="181"/>
      <c r="D41" s="187">
        <f t="shared" si="0"/>
        <v>0</v>
      </c>
    </row>
    <row r="42" spans="1:4" ht="14.25">
      <c r="A42" s="166" t="s">
        <v>269</v>
      </c>
      <c r="B42" s="186">
        <v>3000</v>
      </c>
      <c r="C42" s="181">
        <v>5505</v>
      </c>
      <c r="D42" s="187">
        <f t="shared" si="0"/>
        <v>2505</v>
      </c>
    </row>
    <row r="43" spans="1:4" ht="14.25">
      <c r="A43" s="33" t="s">
        <v>426</v>
      </c>
      <c r="B43" s="186"/>
      <c r="C43" s="181"/>
      <c r="D43" s="187">
        <f t="shared" si="0"/>
        <v>0</v>
      </c>
    </row>
    <row r="44" spans="1:4" ht="14.25">
      <c r="A44" s="33" t="s">
        <v>95</v>
      </c>
      <c r="B44" s="186"/>
      <c r="C44" s="181"/>
      <c r="D44" s="187">
        <f t="shared" si="0"/>
        <v>0</v>
      </c>
    </row>
    <row r="45" spans="1:4" ht="14.25">
      <c r="A45" s="31" t="s">
        <v>428</v>
      </c>
      <c r="B45" s="186"/>
      <c r="C45" s="182"/>
      <c r="D45" s="187">
        <f t="shared" si="0"/>
        <v>0</v>
      </c>
    </row>
    <row r="46" spans="1:4" ht="14.25">
      <c r="A46" s="34" t="s">
        <v>89</v>
      </c>
      <c r="B46" s="183">
        <f>B38+B39+B42</f>
        <v>10170</v>
      </c>
      <c r="C46" s="183">
        <f>C38+C39+C42</f>
        <v>15527</v>
      </c>
      <c r="D46" s="187">
        <f t="shared" si="0"/>
        <v>5357</v>
      </c>
    </row>
  </sheetData>
  <sheetProtection/>
  <mergeCells count="1">
    <mergeCell ref="A2:D2"/>
  </mergeCells>
  <printOptions/>
  <pageMargins left="0.55" right="0.17" top="0.76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PageLayoutView="0" workbookViewId="0" topLeftCell="A1">
      <selection activeCell="A2" sqref="A2:E2"/>
    </sheetView>
  </sheetViews>
  <sheetFormatPr defaultColWidth="9.00390625" defaultRowHeight="28.5" customHeight="1"/>
  <cols>
    <col min="1" max="1" width="35.00390625" style="0" customWidth="1"/>
    <col min="2" max="2" width="13.50390625" style="0" customWidth="1"/>
    <col min="3" max="3" width="13.125" style="0" customWidth="1"/>
    <col min="4" max="4" width="11.00390625" style="0" customWidth="1"/>
    <col min="5" max="5" width="13.375" style="0" customWidth="1"/>
  </cols>
  <sheetData>
    <row r="1" ht="28.5" customHeight="1">
      <c r="A1" s="142" t="s">
        <v>440</v>
      </c>
    </row>
    <row r="2" spans="1:5" ht="28.5" customHeight="1">
      <c r="A2" s="212" t="s">
        <v>575</v>
      </c>
      <c r="B2" s="212"/>
      <c r="C2" s="212"/>
      <c r="D2" s="212"/>
      <c r="E2" s="212"/>
    </row>
    <row r="3" spans="1:5" ht="28.5" customHeight="1">
      <c r="A3" s="64" t="s">
        <v>239</v>
      </c>
      <c r="B3" s="87"/>
      <c r="C3" s="88"/>
      <c r="D3" s="89"/>
      <c r="E3" s="90" t="s">
        <v>0</v>
      </c>
    </row>
    <row r="4" spans="1:5" ht="28.5" customHeight="1">
      <c r="A4" s="154" t="s">
        <v>229</v>
      </c>
      <c r="B4" s="155" t="s">
        <v>396</v>
      </c>
      <c r="C4" s="155" t="s">
        <v>448</v>
      </c>
      <c r="D4" s="156" t="s">
        <v>449</v>
      </c>
      <c r="E4" s="157" t="s">
        <v>450</v>
      </c>
    </row>
    <row r="5" spans="1:5" ht="28.5" customHeight="1">
      <c r="A5" s="154" t="s">
        <v>240</v>
      </c>
      <c r="B5" s="188">
        <f>SUM(B6:B11,B12,B14,B16,B19,B20,B21,B22,B23,B24,B25)</f>
        <v>10070</v>
      </c>
      <c r="C5" s="188">
        <f>SUM(C6:C11,C12,C14,C16,C19,C20,C21,C22,C23,C24,C25)</f>
        <v>15527</v>
      </c>
      <c r="D5" s="189">
        <f>C5-B5</f>
        <v>5457</v>
      </c>
      <c r="E5" s="158">
        <v>1</v>
      </c>
    </row>
    <row r="6" spans="1:5" ht="28.5" customHeight="1">
      <c r="A6" s="159" t="s">
        <v>325</v>
      </c>
      <c r="B6" s="188">
        <v>1218</v>
      </c>
      <c r="C6" s="188">
        <v>1330</v>
      </c>
      <c r="D6" s="189">
        <f aca="true" t="shared" si="0" ref="D6:D25">C6-B6</f>
        <v>112</v>
      </c>
      <c r="E6" s="158">
        <f>C6/C5</f>
        <v>0.08565724222322406</v>
      </c>
    </row>
    <row r="7" spans="1:5" ht="28.5" customHeight="1">
      <c r="A7" s="159" t="s">
        <v>326</v>
      </c>
      <c r="B7" s="188">
        <v>303</v>
      </c>
      <c r="C7" s="188">
        <v>420</v>
      </c>
      <c r="D7" s="189">
        <f t="shared" si="0"/>
        <v>117</v>
      </c>
      <c r="E7" s="158">
        <f>C7/C5</f>
        <v>0.02704965543891286</v>
      </c>
    </row>
    <row r="8" spans="1:5" ht="28.5" customHeight="1">
      <c r="A8" s="160" t="s">
        <v>327</v>
      </c>
      <c r="B8" s="188">
        <v>980</v>
      </c>
      <c r="C8" s="188">
        <v>822</v>
      </c>
      <c r="D8" s="189">
        <f t="shared" si="0"/>
        <v>-158</v>
      </c>
      <c r="E8" s="158">
        <f>C8/C5</f>
        <v>0.052940039930443744</v>
      </c>
    </row>
    <row r="9" spans="1:5" ht="28.5" customHeight="1">
      <c r="A9" s="159" t="s">
        <v>328</v>
      </c>
      <c r="B9" s="188"/>
      <c r="C9" s="188"/>
      <c r="D9" s="189">
        <f t="shared" si="0"/>
        <v>0</v>
      </c>
      <c r="E9" s="158">
        <f>C9/C5</f>
        <v>0</v>
      </c>
    </row>
    <row r="10" spans="1:5" ht="28.5" customHeight="1">
      <c r="A10" s="159" t="s">
        <v>329</v>
      </c>
      <c r="B10" s="188">
        <v>153</v>
      </c>
      <c r="C10" s="188">
        <v>252</v>
      </c>
      <c r="D10" s="189">
        <f t="shared" si="0"/>
        <v>99</v>
      </c>
      <c r="E10" s="158">
        <f>C10/C5</f>
        <v>0.016229793263347718</v>
      </c>
    </row>
    <row r="11" spans="1:5" ht="28.5" customHeight="1">
      <c r="A11" s="159" t="s">
        <v>330</v>
      </c>
      <c r="B11" s="188">
        <v>1207</v>
      </c>
      <c r="C11" s="188">
        <v>2116</v>
      </c>
      <c r="D11" s="189">
        <f t="shared" si="0"/>
        <v>909</v>
      </c>
      <c r="E11" s="158">
        <f>C11/C5</f>
        <v>0.13627874025890385</v>
      </c>
    </row>
    <row r="12" spans="1:5" ht="28.5" customHeight="1">
      <c r="A12" s="159" t="s">
        <v>322</v>
      </c>
      <c r="B12" s="188">
        <v>409</v>
      </c>
      <c r="C12" s="188">
        <v>520</v>
      </c>
      <c r="D12" s="189">
        <f t="shared" si="0"/>
        <v>111</v>
      </c>
      <c r="E12" s="158">
        <f>C12/C5</f>
        <v>0.03349004959103497</v>
      </c>
    </row>
    <row r="13" spans="1:5" ht="28.5" customHeight="1">
      <c r="A13" s="160" t="s">
        <v>241</v>
      </c>
      <c r="B13" s="188">
        <v>250</v>
      </c>
      <c r="C13" s="188">
        <v>300</v>
      </c>
      <c r="D13" s="189">
        <f t="shared" si="0"/>
        <v>50</v>
      </c>
      <c r="E13" s="158"/>
    </row>
    <row r="14" spans="1:5" ht="28.5" customHeight="1">
      <c r="A14" s="159" t="s">
        <v>332</v>
      </c>
      <c r="B14" s="188">
        <v>2716</v>
      </c>
      <c r="C14" s="188">
        <v>3237</v>
      </c>
      <c r="D14" s="189">
        <f t="shared" si="0"/>
        <v>521</v>
      </c>
      <c r="E14" s="158">
        <f>C14/C5</f>
        <v>0.2084755587041927</v>
      </c>
    </row>
    <row r="15" spans="1:5" ht="28.5" customHeight="1">
      <c r="A15" s="160" t="s">
        <v>353</v>
      </c>
      <c r="B15" s="188">
        <v>2490</v>
      </c>
      <c r="C15" s="188">
        <v>2800</v>
      </c>
      <c r="D15" s="189">
        <f t="shared" si="0"/>
        <v>310</v>
      </c>
      <c r="E15" s="158"/>
    </row>
    <row r="16" spans="1:5" ht="28.5" customHeight="1">
      <c r="A16" s="160" t="s">
        <v>339</v>
      </c>
      <c r="B16" s="188">
        <v>1315</v>
      </c>
      <c r="C16" s="188">
        <v>4890</v>
      </c>
      <c r="D16" s="189">
        <f t="shared" si="0"/>
        <v>3575</v>
      </c>
      <c r="E16" s="158">
        <f>C16/C5</f>
        <v>0.3149352740387712</v>
      </c>
    </row>
    <row r="17" spans="1:5" ht="28.5" customHeight="1">
      <c r="A17" s="160" t="s">
        <v>242</v>
      </c>
      <c r="B17" s="188">
        <v>420</v>
      </c>
      <c r="C17" s="188">
        <v>500</v>
      </c>
      <c r="D17" s="189">
        <f t="shared" si="0"/>
        <v>80</v>
      </c>
      <c r="E17" s="158"/>
    </row>
    <row r="18" spans="1:5" ht="28.5" customHeight="1">
      <c r="A18" s="160" t="s">
        <v>451</v>
      </c>
      <c r="B18" s="188">
        <v>800</v>
      </c>
      <c r="C18" s="188">
        <v>2500</v>
      </c>
      <c r="D18" s="189">
        <f t="shared" si="0"/>
        <v>1700</v>
      </c>
      <c r="E18" s="158"/>
    </row>
    <row r="19" spans="1:5" ht="28.5" customHeight="1">
      <c r="A19" s="160" t="s">
        <v>340</v>
      </c>
      <c r="B19" s="188">
        <v>1215</v>
      </c>
      <c r="C19" s="188">
        <v>1231</v>
      </c>
      <c r="D19" s="189">
        <f t="shared" si="0"/>
        <v>16</v>
      </c>
      <c r="E19" s="158">
        <f>C19/C5</f>
        <v>0.07928125201262318</v>
      </c>
    </row>
    <row r="20" spans="1:5" ht="28.5" customHeight="1">
      <c r="A20" s="160" t="s">
        <v>335</v>
      </c>
      <c r="B20" s="188">
        <v>150</v>
      </c>
      <c r="C20" s="188">
        <v>200</v>
      </c>
      <c r="D20" s="189">
        <f t="shared" si="0"/>
        <v>50</v>
      </c>
      <c r="E20" s="158">
        <f>C20/C5</f>
        <v>0.012880788304244219</v>
      </c>
    </row>
    <row r="21" spans="1:5" ht="28.5" customHeight="1">
      <c r="A21" s="159" t="s">
        <v>336</v>
      </c>
      <c r="B21" s="188">
        <v>104</v>
      </c>
      <c r="C21" s="188">
        <v>144</v>
      </c>
      <c r="D21" s="189">
        <f t="shared" si="0"/>
        <v>40</v>
      </c>
      <c r="E21" s="158">
        <f>C21/C5</f>
        <v>0.009274167579055838</v>
      </c>
    </row>
    <row r="22" spans="1:5" ht="28.5" customHeight="1">
      <c r="A22" s="160" t="s">
        <v>337</v>
      </c>
      <c r="B22" s="188"/>
      <c r="C22" s="188">
        <v>5</v>
      </c>
      <c r="D22" s="189">
        <f t="shared" si="0"/>
        <v>5</v>
      </c>
      <c r="E22" s="158">
        <f>C22/C5</f>
        <v>0.0003220197076061055</v>
      </c>
    </row>
    <row r="23" spans="1:5" ht="28.5" customHeight="1">
      <c r="A23" s="160" t="s">
        <v>278</v>
      </c>
      <c r="B23" s="188"/>
      <c r="C23" s="188">
        <v>60</v>
      </c>
      <c r="D23" s="189">
        <f t="shared" si="0"/>
        <v>60</v>
      </c>
      <c r="E23" s="158">
        <f>C23/C5</f>
        <v>0.003864236491273266</v>
      </c>
    </row>
    <row r="24" spans="1:5" ht="28.5" customHeight="1">
      <c r="A24" s="159" t="s">
        <v>423</v>
      </c>
      <c r="B24" s="190">
        <v>200</v>
      </c>
      <c r="C24" s="190">
        <v>200</v>
      </c>
      <c r="D24" s="189">
        <f t="shared" si="0"/>
        <v>0</v>
      </c>
      <c r="E24" s="158">
        <f>C24/C6</f>
        <v>0.15037593984962405</v>
      </c>
    </row>
    <row r="25" spans="1:5" ht="28.5" customHeight="1">
      <c r="A25" s="159" t="s">
        <v>430</v>
      </c>
      <c r="B25" s="190">
        <v>100</v>
      </c>
      <c r="C25" s="190">
        <v>100</v>
      </c>
      <c r="D25" s="191">
        <f t="shared" si="0"/>
        <v>0</v>
      </c>
      <c r="E25" s="158">
        <f>C25/C7</f>
        <v>0.23809523809523808</v>
      </c>
    </row>
    <row r="26" spans="1:5" ht="28.5" customHeight="1">
      <c r="A26" s="14"/>
      <c r="B26" s="88"/>
      <c r="C26" s="88"/>
      <c r="D26" s="89"/>
      <c r="E26" s="86"/>
    </row>
    <row r="27" spans="1:5" ht="28.5" customHeight="1">
      <c r="A27" s="14"/>
      <c r="B27" s="88"/>
      <c r="C27" s="88"/>
      <c r="D27" s="89"/>
      <c r="E27" s="86"/>
    </row>
    <row r="28" spans="1:5" ht="28.5" customHeight="1">
      <c r="A28" s="14"/>
      <c r="B28" s="88"/>
      <c r="C28" s="88"/>
      <c r="D28" s="89"/>
      <c r="E28" s="86"/>
    </row>
    <row r="29" spans="1:5" ht="28.5" customHeight="1">
      <c r="A29" s="14"/>
      <c r="B29" s="88"/>
      <c r="C29" s="88"/>
      <c r="D29" s="89"/>
      <c r="E29" s="86"/>
    </row>
    <row r="30" spans="1:5" ht="28.5" customHeight="1">
      <c r="A30" s="14"/>
      <c r="B30" s="88"/>
      <c r="C30" s="88"/>
      <c r="D30" s="89"/>
      <c r="E30" s="86"/>
    </row>
    <row r="31" spans="1:5" ht="28.5" customHeight="1">
      <c r="A31" s="14"/>
      <c r="B31" s="88"/>
      <c r="C31" s="88"/>
      <c r="D31" s="89"/>
      <c r="E31" s="86"/>
    </row>
    <row r="32" spans="1:5" ht="28.5" customHeight="1">
      <c r="A32" s="14"/>
      <c r="B32" s="88"/>
      <c r="C32" s="88"/>
      <c r="D32" s="89"/>
      <c r="E32" s="86"/>
    </row>
    <row r="33" spans="1:5" ht="28.5" customHeight="1">
      <c r="A33" s="14"/>
      <c r="B33" s="88"/>
      <c r="C33" s="88"/>
      <c r="D33" s="89"/>
      <c r="E33" s="86"/>
    </row>
    <row r="34" spans="1:5" ht="28.5" customHeight="1">
      <c r="A34" s="14"/>
      <c r="B34" s="88"/>
      <c r="C34" s="88"/>
      <c r="D34" s="89"/>
      <c r="E34" s="86"/>
    </row>
    <row r="35" spans="1:5" ht="28.5" customHeight="1">
      <c r="A35" s="14"/>
      <c r="B35" s="88"/>
      <c r="C35" s="88"/>
      <c r="D35" s="89"/>
      <c r="E35" s="86"/>
    </row>
    <row r="36" spans="1:5" ht="28.5" customHeight="1">
      <c r="A36" s="14"/>
      <c r="B36" s="88"/>
      <c r="C36" s="88"/>
      <c r="D36" s="89"/>
      <c r="E36" s="86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1">
      <selection activeCell="A2" sqref="A2:E2"/>
    </sheetView>
  </sheetViews>
  <sheetFormatPr defaultColWidth="9.00390625" defaultRowHeight="25.5" customHeight="1"/>
  <cols>
    <col min="1" max="1" width="32.75390625" style="95" customWidth="1"/>
    <col min="2" max="2" width="13.50390625" style="96" customWidth="1"/>
    <col min="3" max="3" width="24.625" style="97" customWidth="1"/>
    <col min="4" max="4" width="12.00390625" style="11" customWidth="1"/>
    <col min="5" max="5" width="9.375" style="11" customWidth="1"/>
    <col min="6" max="252" width="9.00390625" style="11" customWidth="1"/>
  </cols>
  <sheetData>
    <row r="1" ht="25.5" customHeight="1">
      <c r="A1" s="145" t="s">
        <v>441</v>
      </c>
    </row>
    <row r="2" spans="1:5" ht="30" customHeight="1">
      <c r="A2" s="213" t="s">
        <v>576</v>
      </c>
      <c r="B2" s="213"/>
      <c r="C2" s="213"/>
      <c r="D2" s="213"/>
      <c r="E2" s="213"/>
    </row>
    <row r="3" spans="1:5" ht="22.5" customHeight="1">
      <c r="A3" s="66" t="s">
        <v>302</v>
      </c>
      <c r="E3" s="98" t="s">
        <v>281</v>
      </c>
    </row>
    <row r="4" spans="1:5" s="18" customFormat="1" ht="22.5" customHeight="1">
      <c r="A4" s="117" t="s">
        <v>282</v>
      </c>
      <c r="B4" s="161" t="s">
        <v>452</v>
      </c>
      <c r="C4" s="117" t="s">
        <v>284</v>
      </c>
      <c r="D4" s="118" t="s">
        <v>283</v>
      </c>
      <c r="E4" s="119" t="s">
        <v>285</v>
      </c>
    </row>
    <row r="5" spans="1:5" s="19" customFormat="1" ht="22.5" customHeight="1">
      <c r="A5" s="169" t="s">
        <v>286</v>
      </c>
      <c r="B5" s="172">
        <v>1381</v>
      </c>
      <c r="C5" s="120" t="s">
        <v>407</v>
      </c>
      <c r="D5" s="121">
        <v>1330</v>
      </c>
      <c r="E5" s="122"/>
    </row>
    <row r="6" spans="1:5" s="19" customFormat="1" ht="22.5" customHeight="1">
      <c r="A6" s="168" t="s">
        <v>287</v>
      </c>
      <c r="B6" s="173">
        <v>41</v>
      </c>
      <c r="C6" s="120" t="s">
        <v>408</v>
      </c>
      <c r="D6" s="177">
        <v>420</v>
      </c>
      <c r="E6" s="122"/>
    </row>
    <row r="7" spans="1:5" s="19" customFormat="1" ht="22.5" customHeight="1">
      <c r="A7" s="168" t="s">
        <v>288</v>
      </c>
      <c r="B7" s="173">
        <v>200</v>
      </c>
      <c r="C7" s="124" t="s">
        <v>409</v>
      </c>
      <c r="D7" s="177">
        <v>822</v>
      </c>
      <c r="E7" s="122"/>
    </row>
    <row r="8" spans="1:5" s="19" customFormat="1" ht="22.5" customHeight="1">
      <c r="A8" s="168" t="s">
        <v>289</v>
      </c>
      <c r="B8" s="173">
        <v>3200</v>
      </c>
      <c r="C8" s="124" t="s">
        <v>410</v>
      </c>
      <c r="D8" s="177"/>
      <c r="E8" s="122"/>
    </row>
    <row r="9" spans="1:5" s="19" customFormat="1" ht="22.5" customHeight="1">
      <c r="A9" s="123" t="s">
        <v>290</v>
      </c>
      <c r="B9" s="173">
        <v>3000</v>
      </c>
      <c r="C9" s="120" t="s">
        <v>411</v>
      </c>
      <c r="D9" s="177">
        <v>252</v>
      </c>
      <c r="E9" s="122"/>
    </row>
    <row r="10" spans="1:5" s="19" customFormat="1" ht="22.5" customHeight="1">
      <c r="A10" s="123" t="s">
        <v>291</v>
      </c>
      <c r="B10" s="172"/>
      <c r="C10" s="120" t="s">
        <v>412</v>
      </c>
      <c r="D10" s="177">
        <v>2116</v>
      </c>
      <c r="E10" s="122"/>
    </row>
    <row r="11" spans="1:5" s="19" customFormat="1" ht="22.5" customHeight="1">
      <c r="A11" s="123" t="s">
        <v>415</v>
      </c>
      <c r="B11" s="173"/>
      <c r="C11" s="120" t="s">
        <v>413</v>
      </c>
      <c r="D11" s="177">
        <v>520</v>
      </c>
      <c r="E11" s="122"/>
    </row>
    <row r="12" spans="1:5" s="19" customFormat="1" ht="22.5" customHeight="1">
      <c r="A12" s="123" t="s">
        <v>292</v>
      </c>
      <c r="B12" s="173">
        <v>200</v>
      </c>
      <c r="C12" s="120" t="s">
        <v>414</v>
      </c>
      <c r="D12" s="177">
        <v>3237</v>
      </c>
      <c r="E12" s="125"/>
    </row>
    <row r="13" spans="1:5" s="19" customFormat="1" ht="22.5" customHeight="1">
      <c r="A13" s="168" t="s">
        <v>293</v>
      </c>
      <c r="B13" s="173">
        <v>5200</v>
      </c>
      <c r="C13" s="124" t="s">
        <v>416</v>
      </c>
      <c r="D13" s="177">
        <v>4890</v>
      </c>
      <c r="E13" s="122"/>
    </row>
    <row r="14" spans="1:5" s="14" customFormat="1" ht="22.5" customHeight="1">
      <c r="A14" s="123" t="s">
        <v>294</v>
      </c>
      <c r="B14" s="174">
        <v>4000</v>
      </c>
      <c r="C14" s="124" t="s">
        <v>417</v>
      </c>
      <c r="D14" s="177">
        <v>1231</v>
      </c>
      <c r="E14" s="125"/>
    </row>
    <row r="15" spans="1:5" s="19" customFormat="1" ht="22.5" customHeight="1">
      <c r="A15" s="123" t="s">
        <v>295</v>
      </c>
      <c r="B15" s="173">
        <v>1200</v>
      </c>
      <c r="C15" s="120" t="s">
        <v>418</v>
      </c>
      <c r="D15" s="122">
        <v>200</v>
      </c>
      <c r="E15" s="125"/>
    </row>
    <row r="16" spans="1:5" s="14" customFormat="1" ht="22.5" customHeight="1">
      <c r="A16" s="168" t="s">
        <v>270</v>
      </c>
      <c r="B16" s="173">
        <v>5505</v>
      </c>
      <c r="C16" s="120" t="s">
        <v>419</v>
      </c>
      <c r="D16" s="125">
        <v>144</v>
      </c>
      <c r="E16" s="125"/>
    </row>
    <row r="17" spans="1:5" s="14" customFormat="1" ht="22.5" customHeight="1">
      <c r="A17" s="33" t="s">
        <v>426</v>
      </c>
      <c r="B17" s="172"/>
      <c r="C17" s="126" t="s">
        <v>420</v>
      </c>
      <c r="D17" s="125">
        <v>5</v>
      </c>
      <c r="E17" s="125"/>
    </row>
    <row r="18" spans="1:5" s="14" customFormat="1" ht="22.5" customHeight="1">
      <c r="A18" s="33" t="s">
        <v>95</v>
      </c>
      <c r="B18" s="173"/>
      <c r="C18" s="124" t="s">
        <v>421</v>
      </c>
      <c r="D18" s="125">
        <v>60</v>
      </c>
      <c r="E18" s="125"/>
    </row>
    <row r="19" spans="1:5" s="14" customFormat="1" ht="22.5" customHeight="1">
      <c r="A19" s="31" t="s">
        <v>428</v>
      </c>
      <c r="B19" s="173"/>
      <c r="C19" s="125" t="s">
        <v>296</v>
      </c>
      <c r="D19" s="125">
        <v>200</v>
      </c>
      <c r="E19" s="125"/>
    </row>
    <row r="20" spans="2:5" s="14" customFormat="1" ht="22.5" customHeight="1">
      <c r="B20" s="173"/>
      <c r="C20" s="132" t="s">
        <v>431</v>
      </c>
      <c r="D20" s="125">
        <v>100</v>
      </c>
      <c r="E20" s="125"/>
    </row>
    <row r="21" spans="2:5" s="14" customFormat="1" ht="22.5" customHeight="1">
      <c r="B21" s="173"/>
      <c r="C21" s="125"/>
      <c r="D21" s="125"/>
      <c r="E21" s="125"/>
    </row>
    <row r="22" spans="1:5" s="14" customFormat="1" ht="22.5" customHeight="1">
      <c r="A22" s="127" t="s">
        <v>297</v>
      </c>
      <c r="B22" s="172">
        <f>SUM(B5:B8,B13,B16,)</f>
        <v>15527</v>
      </c>
      <c r="C22" s="127" t="s">
        <v>298</v>
      </c>
      <c r="D22" s="178">
        <f>SUM(D5:D20)</f>
        <v>15527</v>
      </c>
      <c r="E22" s="122"/>
    </row>
    <row r="23" spans="1:5" s="14" customFormat="1" ht="22.5" customHeight="1">
      <c r="A23" s="128" t="s">
        <v>299</v>
      </c>
      <c r="B23" s="175"/>
      <c r="C23" s="128" t="s">
        <v>300</v>
      </c>
      <c r="D23" s="179">
        <f>B22+B23-D22</f>
        <v>0</v>
      </c>
      <c r="E23" s="129"/>
    </row>
    <row r="24" spans="1:5" s="19" customFormat="1" ht="22.5" customHeight="1">
      <c r="A24" s="130" t="s">
        <v>301</v>
      </c>
      <c r="B24" s="176">
        <f>SUM(B22:B23)</f>
        <v>15527</v>
      </c>
      <c r="C24" s="130" t="s">
        <v>301</v>
      </c>
      <c r="D24" s="177">
        <f>SUM(D22:D23)</f>
        <v>15527</v>
      </c>
      <c r="E24" s="125"/>
    </row>
    <row r="25" spans="1:5" s="14" customFormat="1" ht="25.5" customHeight="1">
      <c r="A25" s="95"/>
      <c r="B25" s="96"/>
      <c r="C25" s="97"/>
      <c r="D25" s="11"/>
      <c r="E25" s="11"/>
    </row>
  </sheetData>
  <sheetProtection/>
  <mergeCells count="1">
    <mergeCell ref="A2:E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14"/>
  <sheetViews>
    <sheetView zoomScalePageLayoutView="0" workbookViewId="0" topLeftCell="A1">
      <selection activeCell="E11" sqref="E11"/>
    </sheetView>
  </sheetViews>
  <sheetFormatPr defaultColWidth="9.00390625" defaultRowHeight="21" customHeight="1"/>
  <cols>
    <col min="1" max="1" width="5.00390625" style="22" customWidth="1"/>
    <col min="2" max="2" width="10.375" style="22" customWidth="1"/>
    <col min="3" max="3" width="14.00390625" style="22" customWidth="1"/>
    <col min="4" max="4" width="10.875" style="22" customWidth="1"/>
    <col min="5" max="5" width="10.50390625" style="22" customWidth="1"/>
    <col min="6" max="6" width="16.375" style="22" customWidth="1"/>
    <col min="7" max="7" width="11.75390625" style="22" customWidth="1"/>
    <col min="8" max="8" width="10.75390625" style="22" customWidth="1"/>
    <col min="9" max="9" width="31.00390625" style="28" customWidth="1"/>
    <col min="10" max="16384" width="9.00390625" style="22" customWidth="1"/>
  </cols>
  <sheetData>
    <row r="1" spans="1:252" ht="25.5" customHeight="1">
      <c r="A1" s="145" t="s">
        <v>442</v>
      </c>
      <c r="B1" s="96"/>
      <c r="C1" s="9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9" s="134" customFormat="1" ht="30.75" customHeight="1">
      <c r="A2" s="214" t="s">
        <v>581</v>
      </c>
      <c r="B2" s="214"/>
      <c r="C2" s="214"/>
      <c r="D2" s="214"/>
      <c r="E2" s="214"/>
      <c r="F2" s="214"/>
      <c r="G2" s="214"/>
      <c r="H2" s="214"/>
      <c r="I2" s="214"/>
    </row>
    <row r="3" spans="1:252" s="138" customFormat="1" ht="22.5" customHeight="1">
      <c r="A3" s="215" t="s">
        <v>433</v>
      </c>
      <c r="B3" s="215"/>
      <c r="C3" s="135"/>
      <c r="D3" s="136"/>
      <c r="E3" s="134"/>
      <c r="F3" s="136"/>
      <c r="G3" s="136"/>
      <c r="H3" s="136"/>
      <c r="I3" s="137" t="s">
        <v>281</v>
      </c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</row>
    <row r="4" spans="1:9" s="24" customFormat="1" ht="23.25" customHeight="1">
      <c r="A4" s="23" t="s">
        <v>61</v>
      </c>
      <c r="B4" s="23" t="s">
        <v>62</v>
      </c>
      <c r="C4" s="23" t="s">
        <v>63</v>
      </c>
      <c r="D4" s="23" t="s">
        <v>64</v>
      </c>
      <c r="E4" s="23" t="s">
        <v>65</v>
      </c>
      <c r="F4" s="23" t="s">
        <v>66</v>
      </c>
      <c r="G4" s="23" t="s">
        <v>67</v>
      </c>
      <c r="H4" s="23" t="s">
        <v>92</v>
      </c>
      <c r="I4" s="23" t="s">
        <v>68</v>
      </c>
    </row>
    <row r="5" spans="1:9" s="24" customFormat="1" ht="23.25" customHeight="1">
      <c r="A5" s="23">
        <v>1</v>
      </c>
      <c r="B5" s="23" t="s">
        <v>556</v>
      </c>
      <c r="C5" s="23" t="s">
        <v>561</v>
      </c>
      <c r="D5" s="23" t="s">
        <v>557</v>
      </c>
      <c r="E5" s="23" t="s">
        <v>558</v>
      </c>
      <c r="F5" s="23" t="s">
        <v>569</v>
      </c>
      <c r="G5" s="23" t="s">
        <v>571</v>
      </c>
      <c r="H5" s="23">
        <v>1500</v>
      </c>
      <c r="I5" s="25"/>
    </row>
    <row r="6" spans="1:9" s="24" customFormat="1" ht="23.25" customHeight="1">
      <c r="A6" s="23">
        <v>2</v>
      </c>
      <c r="B6" s="23" t="s">
        <v>559</v>
      </c>
      <c r="C6" s="23" t="s">
        <v>560</v>
      </c>
      <c r="D6" s="23" t="s">
        <v>570</v>
      </c>
      <c r="E6" s="23" t="s">
        <v>562</v>
      </c>
      <c r="F6" s="23" t="s">
        <v>568</v>
      </c>
      <c r="G6" s="23" t="s">
        <v>572</v>
      </c>
      <c r="H6" s="23">
        <v>700</v>
      </c>
      <c r="I6" s="25"/>
    </row>
    <row r="7" spans="1:9" s="24" customFormat="1" ht="23.25" customHeight="1">
      <c r="A7" s="23">
        <v>3</v>
      </c>
      <c r="B7" s="23" t="s">
        <v>563</v>
      </c>
      <c r="C7" s="23" t="s">
        <v>564</v>
      </c>
      <c r="D7" s="23" t="s">
        <v>565</v>
      </c>
      <c r="E7" s="23" t="s">
        <v>566</v>
      </c>
      <c r="F7" s="23" t="s">
        <v>567</v>
      </c>
      <c r="G7" s="23" t="s">
        <v>571</v>
      </c>
      <c r="H7" s="23">
        <v>800</v>
      </c>
      <c r="I7" s="25"/>
    </row>
    <row r="8" spans="1:9" s="24" customFormat="1" ht="23.25" customHeight="1">
      <c r="A8" s="23">
        <v>4</v>
      </c>
      <c r="B8" s="23"/>
      <c r="C8" s="23"/>
      <c r="D8" s="23"/>
      <c r="E8" s="23"/>
      <c r="F8" s="23"/>
      <c r="G8" s="113"/>
      <c r="H8" s="113"/>
      <c r="I8" s="113"/>
    </row>
    <row r="9" spans="1:9" s="24" customFormat="1" ht="23.25" customHeight="1">
      <c r="A9" s="23">
        <v>5</v>
      </c>
      <c r="B9" s="23"/>
      <c r="C9" s="23"/>
      <c r="D9" s="23"/>
      <c r="E9" s="23"/>
      <c r="F9" s="23"/>
      <c r="G9" s="113"/>
      <c r="H9" s="113"/>
      <c r="I9" s="113"/>
    </row>
    <row r="10" spans="1:9" s="24" customFormat="1" ht="23.25" customHeight="1">
      <c r="A10" s="23">
        <v>6</v>
      </c>
      <c r="B10" s="23"/>
      <c r="C10" s="23"/>
      <c r="D10" s="23"/>
      <c r="E10" s="23"/>
      <c r="F10" s="23"/>
      <c r="G10" s="113"/>
      <c r="H10" s="113"/>
      <c r="I10" s="113"/>
    </row>
    <row r="11" spans="1:9" s="24" customFormat="1" ht="23.25" customHeight="1">
      <c r="A11" s="23">
        <v>7</v>
      </c>
      <c r="B11" s="23"/>
      <c r="C11" s="23"/>
      <c r="D11" s="23"/>
      <c r="E11" s="23"/>
      <c r="F11" s="23"/>
      <c r="G11" s="23"/>
      <c r="H11" s="23"/>
      <c r="I11" s="25"/>
    </row>
    <row r="12" spans="1:9" s="24" customFormat="1" ht="23.25" customHeight="1">
      <c r="A12" s="23">
        <v>8</v>
      </c>
      <c r="B12" s="23"/>
      <c r="C12" s="23"/>
      <c r="D12" s="23"/>
      <c r="E12" s="23"/>
      <c r="F12" s="23"/>
      <c r="G12" s="23"/>
      <c r="H12" s="23"/>
      <c r="I12" s="25"/>
    </row>
    <row r="13" spans="1:9" s="24" customFormat="1" ht="23.25" customHeight="1">
      <c r="A13" s="23">
        <v>9</v>
      </c>
      <c r="B13" s="23"/>
      <c r="C13" s="23"/>
      <c r="D13" s="23"/>
      <c r="E13" s="23"/>
      <c r="F13" s="23"/>
      <c r="G13" s="23"/>
      <c r="H13" s="23"/>
      <c r="I13" s="25"/>
    </row>
    <row r="14" spans="1:9" ht="23.25" customHeight="1">
      <c r="A14" s="26"/>
      <c r="B14" s="26" t="s">
        <v>69</v>
      </c>
      <c r="C14" s="26"/>
      <c r="D14" s="26"/>
      <c r="E14" s="26"/>
      <c r="F14" s="26"/>
      <c r="G14" s="26">
        <f>SUM(G5:G13)</f>
        <v>0</v>
      </c>
      <c r="H14" s="26">
        <f>SUM(H5:H13)</f>
        <v>3000</v>
      </c>
      <c r="I14" s="27"/>
    </row>
  </sheetData>
  <sheetProtection/>
  <mergeCells count="2">
    <mergeCell ref="A2:I2"/>
    <mergeCell ref="A3:B3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R20"/>
  <sheetViews>
    <sheetView zoomScalePageLayoutView="0" workbookViewId="0" topLeftCell="A1">
      <selection activeCell="A2" sqref="A2:E2"/>
    </sheetView>
  </sheetViews>
  <sheetFormatPr defaultColWidth="9.00390625" defaultRowHeight="21" customHeight="1"/>
  <cols>
    <col min="1" max="1" width="5.00390625" style="22" customWidth="1"/>
    <col min="2" max="2" width="20.50390625" style="22" customWidth="1"/>
    <col min="3" max="3" width="17.625" style="22" customWidth="1"/>
    <col min="4" max="4" width="39.00390625" style="22" customWidth="1"/>
    <col min="5" max="5" width="57.875" style="28" customWidth="1"/>
    <col min="6" max="16384" width="9.00390625" style="22" customWidth="1"/>
  </cols>
  <sheetData>
    <row r="1" spans="1:252" ht="25.5" customHeight="1">
      <c r="A1" s="145" t="s">
        <v>443</v>
      </c>
      <c r="B1" s="96"/>
      <c r="C1" s="9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5" ht="30.75" customHeight="1">
      <c r="A2" s="214" t="s">
        <v>577</v>
      </c>
      <c r="B2" s="214"/>
      <c r="C2" s="214"/>
      <c r="D2" s="214"/>
      <c r="E2" s="214"/>
    </row>
    <row r="3" spans="1:252" s="138" customFormat="1" ht="22.5" customHeight="1">
      <c r="A3" s="216" t="s">
        <v>433</v>
      </c>
      <c r="B3" s="216"/>
      <c r="C3" s="135"/>
      <c r="D3" s="136"/>
      <c r="E3" s="140" t="s">
        <v>434</v>
      </c>
      <c r="F3" s="136"/>
      <c r="G3" s="136"/>
      <c r="H3" s="136"/>
      <c r="I3" s="137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136"/>
      <c r="EO3" s="136"/>
      <c r="EP3" s="136"/>
      <c r="EQ3" s="136"/>
      <c r="ER3" s="136"/>
      <c r="ES3" s="136"/>
      <c r="ET3" s="136"/>
      <c r="EU3" s="136"/>
      <c r="EV3" s="136"/>
      <c r="EW3" s="136"/>
      <c r="EX3" s="136"/>
      <c r="EY3" s="136"/>
      <c r="EZ3" s="136"/>
      <c r="FA3" s="136"/>
      <c r="FB3" s="136"/>
      <c r="FC3" s="136"/>
      <c r="FD3" s="136"/>
      <c r="FE3" s="136"/>
      <c r="FF3" s="136"/>
      <c r="FG3" s="136"/>
      <c r="FH3" s="136"/>
      <c r="FI3" s="136"/>
      <c r="FJ3" s="136"/>
      <c r="FK3" s="136"/>
      <c r="FL3" s="136"/>
      <c r="FM3" s="136"/>
      <c r="FN3" s="136"/>
      <c r="FO3" s="136"/>
      <c r="FP3" s="136"/>
      <c r="FQ3" s="136"/>
      <c r="FR3" s="136"/>
      <c r="FS3" s="136"/>
      <c r="FT3" s="136"/>
      <c r="FU3" s="136"/>
      <c r="FV3" s="136"/>
      <c r="FW3" s="136"/>
      <c r="FX3" s="136"/>
      <c r="FY3" s="136"/>
      <c r="FZ3" s="136"/>
      <c r="GA3" s="136"/>
      <c r="GB3" s="136"/>
      <c r="GC3" s="136"/>
      <c r="GD3" s="136"/>
      <c r="GE3" s="136"/>
      <c r="GF3" s="136"/>
      <c r="GG3" s="136"/>
      <c r="GH3" s="136"/>
      <c r="GI3" s="136"/>
      <c r="GJ3" s="136"/>
      <c r="GK3" s="136"/>
      <c r="GL3" s="136"/>
      <c r="GM3" s="136"/>
      <c r="GN3" s="136"/>
      <c r="GO3" s="136"/>
      <c r="GP3" s="136"/>
      <c r="GQ3" s="136"/>
      <c r="GR3" s="136"/>
      <c r="GS3" s="136"/>
      <c r="GT3" s="136"/>
      <c r="GU3" s="136"/>
      <c r="GV3" s="136"/>
      <c r="GW3" s="136"/>
      <c r="GX3" s="136"/>
      <c r="GY3" s="136"/>
      <c r="GZ3" s="136"/>
      <c r="HA3" s="136"/>
      <c r="HB3" s="136"/>
      <c r="HC3" s="136"/>
      <c r="HD3" s="136"/>
      <c r="HE3" s="136"/>
      <c r="HF3" s="136"/>
      <c r="HG3" s="136"/>
      <c r="HH3" s="136"/>
      <c r="HI3" s="136"/>
      <c r="HJ3" s="136"/>
      <c r="HK3" s="136"/>
      <c r="HL3" s="136"/>
      <c r="HM3" s="136"/>
      <c r="HN3" s="136"/>
      <c r="HO3" s="136"/>
      <c r="HP3" s="136"/>
      <c r="HQ3" s="136"/>
      <c r="HR3" s="136"/>
      <c r="HS3" s="136"/>
      <c r="HT3" s="136"/>
      <c r="HU3" s="136"/>
      <c r="HV3" s="136"/>
      <c r="HW3" s="136"/>
      <c r="HX3" s="136"/>
      <c r="HY3" s="136"/>
      <c r="HZ3" s="136"/>
      <c r="IA3" s="136"/>
      <c r="IB3" s="136"/>
      <c r="IC3" s="136"/>
      <c r="ID3" s="136"/>
      <c r="IE3" s="136"/>
      <c r="IF3" s="136"/>
      <c r="IG3" s="136"/>
      <c r="IH3" s="136"/>
      <c r="II3" s="136"/>
      <c r="IJ3" s="136"/>
      <c r="IK3" s="136"/>
      <c r="IL3" s="136"/>
      <c r="IM3" s="136"/>
      <c r="IN3" s="136"/>
      <c r="IO3" s="136"/>
      <c r="IP3" s="136"/>
      <c r="IQ3" s="136"/>
      <c r="IR3" s="136"/>
    </row>
    <row r="4" spans="1:5" s="24" customFormat="1" ht="23.25" customHeight="1">
      <c r="A4" s="23" t="s">
        <v>61</v>
      </c>
      <c r="B4" s="23" t="s">
        <v>63</v>
      </c>
      <c r="C4" s="23" t="s">
        <v>64</v>
      </c>
      <c r="D4" s="23" t="s">
        <v>432</v>
      </c>
      <c r="E4" s="23" t="s">
        <v>68</v>
      </c>
    </row>
    <row r="5" spans="1:5" s="24" customFormat="1" ht="23.25" customHeight="1">
      <c r="A5" s="23">
        <v>1</v>
      </c>
      <c r="B5" s="23"/>
      <c r="C5" s="23"/>
      <c r="D5" s="23"/>
      <c r="E5" s="25"/>
    </row>
    <row r="6" spans="1:5" s="24" customFormat="1" ht="23.25" customHeight="1">
      <c r="A6" s="23">
        <v>2</v>
      </c>
      <c r="B6" s="23"/>
      <c r="C6" s="23"/>
      <c r="D6" s="23"/>
      <c r="E6" s="25"/>
    </row>
    <row r="7" spans="1:5" s="24" customFormat="1" ht="23.25" customHeight="1">
      <c r="A7" s="23">
        <v>3</v>
      </c>
      <c r="B7" s="23"/>
      <c r="C7" s="23"/>
      <c r="D7" s="23"/>
      <c r="E7" s="25"/>
    </row>
    <row r="8" spans="1:5" s="24" customFormat="1" ht="23.25" customHeight="1">
      <c r="A8" s="133">
        <v>4</v>
      </c>
      <c r="B8" s="133"/>
      <c r="C8" s="133"/>
      <c r="D8" s="133"/>
      <c r="E8" s="139"/>
    </row>
    <row r="9" spans="1:5" s="24" customFormat="1" ht="23.25" customHeight="1">
      <c r="A9" s="23">
        <v>5</v>
      </c>
      <c r="B9" s="23"/>
      <c r="C9" s="23"/>
      <c r="D9" s="23"/>
      <c r="E9" s="113"/>
    </row>
    <row r="10" spans="1:5" s="24" customFormat="1" ht="23.25" customHeight="1">
      <c r="A10" s="23">
        <v>6</v>
      </c>
      <c r="B10" s="23"/>
      <c r="C10" s="23"/>
      <c r="D10" s="23"/>
      <c r="E10" s="113"/>
    </row>
    <row r="11" spans="1:5" s="24" customFormat="1" ht="23.25" customHeight="1">
      <c r="A11" s="23">
        <v>7</v>
      </c>
      <c r="B11" s="23"/>
      <c r="C11" s="23"/>
      <c r="D11" s="23"/>
      <c r="E11" s="25"/>
    </row>
    <row r="12" spans="1:5" s="24" customFormat="1" ht="23.25" customHeight="1">
      <c r="A12" s="23">
        <v>8</v>
      </c>
      <c r="B12" s="23"/>
      <c r="C12" s="23"/>
      <c r="D12" s="23"/>
      <c r="E12" s="25"/>
    </row>
    <row r="13" spans="1:5" s="24" customFormat="1" ht="23.25" customHeight="1">
      <c r="A13" s="23">
        <v>9</v>
      </c>
      <c r="B13" s="23"/>
      <c r="C13" s="23"/>
      <c r="D13" s="23"/>
      <c r="E13" s="25"/>
    </row>
    <row r="14" spans="1:5" s="24" customFormat="1" ht="23.25" customHeight="1">
      <c r="A14" s="23">
        <v>10</v>
      </c>
      <c r="B14" s="23"/>
      <c r="C14" s="23"/>
      <c r="D14" s="23"/>
      <c r="E14" s="25"/>
    </row>
    <row r="15" spans="1:5" s="24" customFormat="1" ht="23.25" customHeight="1">
      <c r="A15" s="23">
        <v>11</v>
      </c>
      <c r="B15" s="23"/>
      <c r="C15" s="23"/>
      <c r="D15" s="23"/>
      <c r="E15" s="25"/>
    </row>
    <row r="16" spans="1:5" s="24" customFormat="1" ht="23.25" customHeight="1">
      <c r="A16" s="23">
        <v>12</v>
      </c>
      <c r="B16" s="23"/>
      <c r="C16" s="23"/>
      <c r="D16" s="23"/>
      <c r="E16" s="25"/>
    </row>
    <row r="17" spans="1:5" s="24" customFormat="1" ht="23.25" customHeight="1">
      <c r="A17" s="23">
        <v>13</v>
      </c>
      <c r="B17" s="23"/>
      <c r="C17" s="23"/>
      <c r="D17" s="23"/>
      <c r="E17" s="25"/>
    </row>
    <row r="18" spans="1:5" s="24" customFormat="1" ht="23.25" customHeight="1">
      <c r="A18" s="23">
        <v>14</v>
      </c>
      <c r="B18" s="23"/>
      <c r="C18" s="23"/>
      <c r="D18" s="23"/>
      <c r="E18" s="25"/>
    </row>
    <row r="19" spans="1:5" s="24" customFormat="1" ht="23.25" customHeight="1">
      <c r="A19" s="23">
        <v>15</v>
      </c>
      <c r="B19" s="23"/>
      <c r="C19" s="23"/>
      <c r="D19" s="23"/>
      <c r="E19" s="25"/>
    </row>
    <row r="20" spans="1:5" ht="23.25" customHeight="1">
      <c r="A20" s="26"/>
      <c r="B20" s="147" t="s">
        <v>69</v>
      </c>
      <c r="C20" s="26"/>
      <c r="D20" s="26"/>
      <c r="E20" s="27"/>
    </row>
  </sheetData>
  <sheetProtection/>
  <mergeCells count="2">
    <mergeCell ref="A2:E2"/>
    <mergeCell ref="A3:B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91"/>
  <sheetViews>
    <sheetView showZeros="0" workbookViewId="0" topLeftCell="B1">
      <selection activeCell="A2" sqref="A2:N2"/>
    </sheetView>
  </sheetViews>
  <sheetFormatPr defaultColWidth="9.00390625" defaultRowHeight="14.25"/>
  <cols>
    <col min="1" max="1" width="3.875" style="11" hidden="1" customWidth="1"/>
    <col min="2" max="2" width="28.375" style="0" customWidth="1"/>
    <col min="3" max="3" width="4.625" style="0" customWidth="1"/>
    <col min="4" max="5" width="4.50390625" style="0" customWidth="1"/>
    <col min="6" max="6" width="7.75390625" style="0" customWidth="1"/>
    <col min="7" max="7" width="7.875" style="0" customWidth="1"/>
    <col min="8" max="8" width="7.625" style="0" customWidth="1"/>
    <col min="9" max="9" width="7.75390625" style="0" customWidth="1"/>
    <col min="10" max="13" width="7.625" style="0" customWidth="1"/>
    <col min="14" max="14" width="9.625" style="0" customWidth="1"/>
  </cols>
  <sheetData>
    <row r="1" spans="1:252" ht="25.5" customHeight="1">
      <c r="A1" s="145"/>
      <c r="B1" s="146" t="s">
        <v>444</v>
      </c>
      <c r="C1" s="9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14" s="114" customFormat="1" ht="24.75" customHeight="1">
      <c r="A2" s="212" t="s">
        <v>578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4" ht="18" customHeight="1">
      <c r="A3" s="200" t="s">
        <v>94</v>
      </c>
      <c r="B3" s="201"/>
      <c r="C3" s="21"/>
      <c r="D3" s="21"/>
      <c r="E3" s="21"/>
      <c r="F3" s="21"/>
      <c r="G3" s="21"/>
      <c r="H3" s="21"/>
      <c r="I3" s="21"/>
      <c r="J3" s="21"/>
      <c r="K3" s="21"/>
      <c r="L3" s="12"/>
      <c r="M3" s="12"/>
      <c r="N3" s="115"/>
    </row>
    <row r="4" spans="1:14" s="18" customFormat="1" ht="16.5" customHeight="1">
      <c r="A4" s="219" t="s">
        <v>1</v>
      </c>
      <c r="B4" s="220"/>
      <c r="C4" s="230" t="s">
        <v>2</v>
      </c>
      <c r="D4" s="237"/>
      <c r="E4" s="231"/>
      <c r="F4" s="225" t="s">
        <v>42</v>
      </c>
      <c r="G4" s="225" t="s">
        <v>41</v>
      </c>
      <c r="H4" s="235" t="s">
        <v>32</v>
      </c>
      <c r="I4" s="238"/>
      <c r="J4" s="225" t="s">
        <v>33</v>
      </c>
      <c r="K4" s="235" t="s">
        <v>3</v>
      </c>
      <c r="L4" s="236"/>
      <c r="M4" s="236"/>
      <c r="N4" s="225" t="s">
        <v>43</v>
      </c>
    </row>
    <row r="5" spans="1:14" s="18" customFormat="1" ht="16.5" customHeight="1">
      <c r="A5" s="221"/>
      <c r="B5" s="222"/>
      <c r="C5" s="230" t="s">
        <v>34</v>
      </c>
      <c r="D5" s="231"/>
      <c r="E5" s="228" t="s">
        <v>91</v>
      </c>
      <c r="F5" s="226"/>
      <c r="G5" s="226"/>
      <c r="H5" s="225" t="s">
        <v>39</v>
      </c>
      <c r="I5" s="225" t="s">
        <v>400</v>
      </c>
      <c r="J5" s="226"/>
      <c r="K5" s="232" t="s">
        <v>31</v>
      </c>
      <c r="L5" s="233" t="s">
        <v>435</v>
      </c>
      <c r="M5" s="233" t="s">
        <v>436</v>
      </c>
      <c r="N5" s="226"/>
    </row>
    <row r="6" spans="1:14" s="18" customFormat="1" ht="24" customHeight="1">
      <c r="A6" s="223"/>
      <c r="B6" s="224"/>
      <c r="C6" s="5" t="s">
        <v>35</v>
      </c>
      <c r="D6" s="5" t="s">
        <v>36</v>
      </c>
      <c r="E6" s="229"/>
      <c r="F6" s="227"/>
      <c r="G6" s="227"/>
      <c r="H6" s="227"/>
      <c r="I6" s="227"/>
      <c r="J6" s="227"/>
      <c r="K6" s="227"/>
      <c r="L6" s="234"/>
      <c r="M6" s="234"/>
      <c r="N6" s="227"/>
    </row>
    <row r="7" spans="1:14" s="14" customFormat="1" ht="21" customHeight="1">
      <c r="A7" s="217" t="s">
        <v>58</v>
      </c>
      <c r="B7" s="218"/>
      <c r="C7" s="6">
        <f aca="true" t="shared" si="0" ref="C7:I7">C8+C25+C29+C32+C35+C40+C52+C59+C63+C71+C77+C80+C84+C87+C91</f>
        <v>58</v>
      </c>
      <c r="D7" s="6">
        <f t="shared" si="0"/>
        <v>32</v>
      </c>
      <c r="E7" s="6">
        <f t="shared" si="0"/>
        <v>71</v>
      </c>
      <c r="F7" s="6">
        <f t="shared" si="0"/>
        <v>1932</v>
      </c>
      <c r="G7" s="6">
        <f>G8+G25+G29+G32+G35+G40+G52+G59+G63+G71+G77+G80+G84+G87+G91+G90</f>
        <v>13595</v>
      </c>
      <c r="H7" s="6">
        <f t="shared" si="0"/>
        <v>0</v>
      </c>
      <c r="I7" s="6">
        <f t="shared" si="0"/>
        <v>0</v>
      </c>
      <c r="J7" s="6">
        <f>J8+J25+J29+J32+J35+J40+J52+J59+J63+J71+J77+J80+J84+J87+J91+J90</f>
        <v>15527</v>
      </c>
      <c r="K7" s="6">
        <f>K8+K25+K29+K32+K35+K40+K52+K59+K63+K71+K77+K80+K84+K87+K91+K90</f>
        <v>3200</v>
      </c>
      <c r="L7" s="6">
        <f>L8+L25+L29+L32+L35+L40+L52+L59+L63+L71+L77+L80+L84+L87+L91+L90</f>
        <v>6822</v>
      </c>
      <c r="M7" s="6">
        <f>M8+M25+M29+M32+M35+M40+M52+M59+M63+M71+M77+M80+M84+M87+M91+M90</f>
        <v>5505</v>
      </c>
      <c r="N7" s="6"/>
    </row>
    <row r="8" spans="1:14" s="19" customFormat="1" ht="18.75" customHeight="1">
      <c r="A8" s="4">
        <v>1</v>
      </c>
      <c r="B8" s="3" t="s">
        <v>342</v>
      </c>
      <c r="C8" s="9">
        <f>SUM(C9:C24)</f>
        <v>31</v>
      </c>
      <c r="D8" s="9">
        <f>SUM(D9:D24)</f>
        <v>0</v>
      </c>
      <c r="E8" s="9">
        <f>SUM(E9:E24)</f>
        <v>22</v>
      </c>
      <c r="F8" s="9">
        <f>SUM(F9:F24)</f>
        <v>1098</v>
      </c>
      <c r="G8" s="9">
        <f>SUM(G9:G24)</f>
        <v>232</v>
      </c>
      <c r="H8" s="9"/>
      <c r="I8" s="9"/>
      <c r="J8" s="9">
        <f>SUM(J9:J24)</f>
        <v>1330</v>
      </c>
      <c r="K8" s="9">
        <f>SUM(K9:K24)</f>
        <v>675</v>
      </c>
      <c r="L8" s="9">
        <f>SUM(L9:L24)</f>
        <v>655</v>
      </c>
      <c r="M8" s="9">
        <f>SUM(M9:M24)</f>
        <v>0</v>
      </c>
      <c r="N8" s="1"/>
    </row>
    <row r="9" spans="1:14" s="14" customFormat="1" ht="18.75" customHeight="1">
      <c r="A9" s="1">
        <v>2</v>
      </c>
      <c r="B9" s="2" t="s">
        <v>4</v>
      </c>
      <c r="C9" s="9">
        <v>2</v>
      </c>
      <c r="D9" s="9"/>
      <c r="E9" s="9"/>
      <c r="F9" s="9">
        <v>50</v>
      </c>
      <c r="G9" s="9">
        <v>5</v>
      </c>
      <c r="H9" s="9"/>
      <c r="I9" s="9"/>
      <c r="J9" s="9">
        <f>F9+G9</f>
        <v>55</v>
      </c>
      <c r="K9" s="9">
        <v>17</v>
      </c>
      <c r="L9" s="8">
        <v>38</v>
      </c>
      <c r="M9" s="8"/>
      <c r="N9" s="1"/>
    </row>
    <row r="10" spans="1:14" s="14" customFormat="1" ht="18.75" customHeight="1">
      <c r="A10" s="4">
        <v>3</v>
      </c>
      <c r="B10" s="2" t="s">
        <v>5</v>
      </c>
      <c r="C10" s="9"/>
      <c r="D10" s="9"/>
      <c r="E10" s="9"/>
      <c r="F10" s="9"/>
      <c r="G10" s="9"/>
      <c r="H10" s="9"/>
      <c r="I10" s="9"/>
      <c r="J10" s="9">
        <f aca="true" t="shared" si="1" ref="J10:J73">F10+G10</f>
        <v>0</v>
      </c>
      <c r="K10" s="9"/>
      <c r="L10" s="8"/>
      <c r="M10" s="8"/>
      <c r="N10" s="1"/>
    </row>
    <row r="11" spans="1:14" s="14" customFormat="1" ht="18.75" customHeight="1">
      <c r="A11" s="1">
        <v>4</v>
      </c>
      <c r="B11" s="2" t="s">
        <v>57</v>
      </c>
      <c r="C11" s="9">
        <v>16</v>
      </c>
      <c r="D11" s="9"/>
      <c r="E11" s="9">
        <v>22</v>
      </c>
      <c r="F11" s="9">
        <v>737</v>
      </c>
      <c r="G11" s="9">
        <v>50</v>
      </c>
      <c r="H11" s="9"/>
      <c r="I11" s="9"/>
      <c r="J11" s="9">
        <f t="shared" si="1"/>
        <v>787</v>
      </c>
      <c r="K11" s="9">
        <v>491</v>
      </c>
      <c r="L11" s="8">
        <v>296</v>
      </c>
      <c r="M11" s="8"/>
      <c r="N11" s="1"/>
    </row>
    <row r="12" spans="1:14" s="14" customFormat="1" ht="18.75" customHeight="1">
      <c r="A12" s="4">
        <v>5</v>
      </c>
      <c r="B12" s="2" t="s">
        <v>6</v>
      </c>
      <c r="C12" s="9">
        <v>3</v>
      </c>
      <c r="D12" s="9"/>
      <c r="E12" s="9"/>
      <c r="F12" s="9">
        <v>71</v>
      </c>
      <c r="G12" s="9">
        <v>32</v>
      </c>
      <c r="H12" s="9"/>
      <c r="I12" s="9"/>
      <c r="J12" s="9">
        <f t="shared" si="1"/>
        <v>103</v>
      </c>
      <c r="K12" s="9">
        <v>47</v>
      </c>
      <c r="L12" s="8">
        <v>56</v>
      </c>
      <c r="M12" s="8"/>
      <c r="N12" s="1"/>
    </row>
    <row r="13" spans="1:14" s="14" customFormat="1" ht="18.75" customHeight="1">
      <c r="A13" s="1">
        <v>6</v>
      </c>
      <c r="B13" s="2" t="s">
        <v>7</v>
      </c>
      <c r="C13" s="9">
        <v>2</v>
      </c>
      <c r="D13" s="9"/>
      <c r="E13" s="9"/>
      <c r="F13" s="9">
        <v>48</v>
      </c>
      <c r="G13" s="9"/>
      <c r="H13" s="9"/>
      <c r="I13" s="9"/>
      <c r="J13" s="9">
        <f t="shared" si="1"/>
        <v>48</v>
      </c>
      <c r="K13" s="9">
        <v>10</v>
      </c>
      <c r="L13" s="8">
        <v>38</v>
      </c>
      <c r="M13" s="8"/>
      <c r="N13" s="1"/>
    </row>
    <row r="14" spans="1:14" s="14" customFormat="1" ht="18.75" customHeight="1">
      <c r="A14" s="4">
        <v>7</v>
      </c>
      <c r="B14" s="2" t="s">
        <v>354</v>
      </c>
      <c r="C14" s="9"/>
      <c r="D14" s="9"/>
      <c r="E14" s="9"/>
      <c r="F14" s="9"/>
      <c r="G14" s="9"/>
      <c r="H14" s="9"/>
      <c r="I14" s="9"/>
      <c r="J14" s="9">
        <f t="shared" si="1"/>
        <v>0</v>
      </c>
      <c r="K14" s="9"/>
      <c r="L14" s="8"/>
      <c r="M14" s="8"/>
      <c r="N14" s="1"/>
    </row>
    <row r="15" spans="1:14" s="14" customFormat="1" ht="18.75" customHeight="1">
      <c r="A15" s="1"/>
      <c r="B15" s="2" t="s">
        <v>382</v>
      </c>
      <c r="C15" s="9"/>
      <c r="D15" s="9"/>
      <c r="E15" s="9"/>
      <c r="F15" s="9"/>
      <c r="G15" s="9"/>
      <c r="H15" s="9"/>
      <c r="I15" s="9"/>
      <c r="J15" s="9">
        <f t="shared" si="1"/>
        <v>0</v>
      </c>
      <c r="K15" s="9"/>
      <c r="L15" s="8"/>
      <c r="M15" s="8"/>
      <c r="N15" s="1"/>
    </row>
    <row r="16" spans="1:14" s="14" customFormat="1" ht="18.75" customHeight="1">
      <c r="A16" s="4">
        <v>9</v>
      </c>
      <c r="B16" s="2" t="s">
        <v>355</v>
      </c>
      <c r="C16" s="9"/>
      <c r="D16" s="9"/>
      <c r="E16" s="9"/>
      <c r="F16" s="9"/>
      <c r="G16" s="9"/>
      <c r="H16" s="9"/>
      <c r="I16" s="9"/>
      <c r="J16" s="9">
        <f t="shared" si="1"/>
        <v>0</v>
      </c>
      <c r="K16" s="9"/>
      <c r="L16" s="8"/>
      <c r="M16" s="8"/>
      <c r="N16" s="1"/>
    </row>
    <row r="17" spans="1:14" s="14" customFormat="1" ht="18.75" customHeight="1">
      <c r="A17" s="1">
        <v>10</v>
      </c>
      <c r="B17" s="2" t="s">
        <v>356</v>
      </c>
      <c r="C17" s="9"/>
      <c r="D17" s="9"/>
      <c r="E17" s="9"/>
      <c r="F17" s="8"/>
      <c r="G17" s="9"/>
      <c r="H17" s="9"/>
      <c r="I17" s="9"/>
      <c r="J17" s="9">
        <f t="shared" si="1"/>
        <v>0</v>
      </c>
      <c r="K17" s="9"/>
      <c r="L17" s="8"/>
      <c r="M17" s="8"/>
      <c r="N17" s="1"/>
    </row>
    <row r="18" spans="1:14" s="14" customFormat="1" ht="18.75" customHeight="1">
      <c r="A18" s="4">
        <v>11</v>
      </c>
      <c r="B18" s="2" t="s">
        <v>357</v>
      </c>
      <c r="C18" s="9"/>
      <c r="D18" s="9"/>
      <c r="E18" s="9"/>
      <c r="F18" s="8"/>
      <c r="G18" s="9"/>
      <c r="H18" s="9"/>
      <c r="I18" s="9"/>
      <c r="J18" s="9">
        <f t="shared" si="1"/>
        <v>0</v>
      </c>
      <c r="K18" s="9"/>
      <c r="L18" s="8"/>
      <c r="M18" s="8"/>
      <c r="N18" s="1"/>
    </row>
    <row r="19" spans="1:14" s="14" customFormat="1" ht="18.75" customHeight="1">
      <c r="A19" s="1">
        <v>12</v>
      </c>
      <c r="B19" s="2" t="s">
        <v>358</v>
      </c>
      <c r="C19" s="10">
        <v>2</v>
      </c>
      <c r="D19" s="10"/>
      <c r="E19" s="10"/>
      <c r="F19" s="7">
        <v>48</v>
      </c>
      <c r="G19" s="10">
        <v>15</v>
      </c>
      <c r="H19" s="10"/>
      <c r="I19" s="10"/>
      <c r="J19" s="9">
        <f t="shared" si="1"/>
        <v>63</v>
      </c>
      <c r="K19" s="10">
        <v>25</v>
      </c>
      <c r="L19" s="7">
        <v>38</v>
      </c>
      <c r="M19" s="7"/>
      <c r="N19" s="1"/>
    </row>
    <row r="20" spans="1:14" s="14" customFormat="1" ht="18.75" customHeight="1">
      <c r="A20" s="4">
        <v>13</v>
      </c>
      <c r="B20" s="2" t="s">
        <v>359</v>
      </c>
      <c r="C20" s="9">
        <v>6</v>
      </c>
      <c r="D20" s="9"/>
      <c r="E20" s="9"/>
      <c r="F20" s="9">
        <v>144</v>
      </c>
      <c r="G20" s="9">
        <v>55</v>
      </c>
      <c r="H20" s="9"/>
      <c r="I20" s="9"/>
      <c r="J20" s="9">
        <f t="shared" si="1"/>
        <v>199</v>
      </c>
      <c r="K20" s="9">
        <v>85</v>
      </c>
      <c r="L20" s="8">
        <v>114</v>
      </c>
      <c r="M20" s="8"/>
      <c r="N20" s="1"/>
    </row>
    <row r="21" spans="1:14" s="14" customFormat="1" ht="18.75" customHeight="1">
      <c r="A21" s="4"/>
      <c r="B21" s="2" t="s">
        <v>383</v>
      </c>
      <c r="C21" s="10"/>
      <c r="D21" s="10"/>
      <c r="E21" s="10"/>
      <c r="F21" s="9"/>
      <c r="G21" s="10"/>
      <c r="H21" s="10"/>
      <c r="I21" s="10"/>
      <c r="J21" s="9">
        <f t="shared" si="1"/>
        <v>0</v>
      </c>
      <c r="K21" s="10"/>
      <c r="L21" s="7"/>
      <c r="M21" s="7"/>
      <c r="N21" s="1"/>
    </row>
    <row r="22" spans="1:14" s="14" customFormat="1" ht="18.75" customHeight="1">
      <c r="A22" s="4"/>
      <c r="B22" s="2" t="s">
        <v>384</v>
      </c>
      <c r="C22" s="10"/>
      <c r="D22" s="10"/>
      <c r="E22" s="10"/>
      <c r="F22" s="9"/>
      <c r="G22" s="10"/>
      <c r="H22" s="10"/>
      <c r="I22" s="10"/>
      <c r="J22" s="9">
        <f t="shared" si="1"/>
        <v>0</v>
      </c>
      <c r="K22" s="10"/>
      <c r="L22" s="7"/>
      <c r="M22" s="7"/>
      <c r="N22" s="1"/>
    </row>
    <row r="23" spans="1:14" s="14" customFormat="1" ht="18.75" customHeight="1">
      <c r="A23" s="4"/>
      <c r="B23" s="2" t="s">
        <v>385</v>
      </c>
      <c r="C23" s="10"/>
      <c r="D23" s="10"/>
      <c r="E23" s="10"/>
      <c r="F23" s="9"/>
      <c r="G23" s="10"/>
      <c r="H23" s="10"/>
      <c r="I23" s="10"/>
      <c r="J23" s="9">
        <f t="shared" si="1"/>
        <v>0</v>
      </c>
      <c r="K23" s="10"/>
      <c r="L23" s="7"/>
      <c r="M23" s="7"/>
      <c r="N23" s="1"/>
    </row>
    <row r="24" spans="1:14" s="14" customFormat="1" ht="18.75" customHeight="1">
      <c r="A24" s="4"/>
      <c r="B24" s="2" t="s">
        <v>386</v>
      </c>
      <c r="C24" s="10"/>
      <c r="D24" s="10"/>
      <c r="E24" s="10"/>
      <c r="F24" s="9"/>
      <c r="G24" s="10">
        <v>75</v>
      </c>
      <c r="H24" s="10"/>
      <c r="I24" s="10"/>
      <c r="J24" s="9">
        <f t="shared" si="1"/>
        <v>75</v>
      </c>
      <c r="K24" s="10"/>
      <c r="L24" s="7">
        <v>75</v>
      </c>
      <c r="M24" s="7"/>
      <c r="N24" s="1"/>
    </row>
    <row r="25" spans="1:14" s="19" customFormat="1" ht="17.25" customHeight="1">
      <c r="A25" s="1">
        <v>20</v>
      </c>
      <c r="B25" s="3" t="s">
        <v>343</v>
      </c>
      <c r="C25" s="9">
        <f>C26+C27+C28</f>
        <v>0</v>
      </c>
      <c r="D25" s="9">
        <f aca="true" t="shared" si="2" ref="D25:M25">D26+D27+D28</f>
        <v>0</v>
      </c>
      <c r="E25" s="9">
        <f t="shared" si="2"/>
        <v>36</v>
      </c>
      <c r="F25" s="9">
        <f t="shared" si="2"/>
        <v>0</v>
      </c>
      <c r="G25" s="9">
        <f t="shared" si="2"/>
        <v>420</v>
      </c>
      <c r="H25" s="9">
        <f t="shared" si="2"/>
        <v>0</v>
      </c>
      <c r="I25" s="9">
        <f t="shared" si="2"/>
        <v>0</v>
      </c>
      <c r="J25" s="9">
        <f t="shared" si="1"/>
        <v>420</v>
      </c>
      <c r="K25" s="9">
        <f t="shared" si="2"/>
        <v>353</v>
      </c>
      <c r="L25" s="9">
        <f t="shared" si="2"/>
        <v>0</v>
      </c>
      <c r="M25" s="9">
        <f t="shared" si="2"/>
        <v>67</v>
      </c>
      <c r="N25" s="1"/>
    </row>
    <row r="26" spans="1:14" s="14" customFormat="1" ht="17.25" customHeight="1">
      <c r="A26" s="4">
        <v>21</v>
      </c>
      <c r="B26" s="2" t="s">
        <v>8</v>
      </c>
      <c r="C26" s="9"/>
      <c r="D26" s="9"/>
      <c r="E26" s="9">
        <v>6</v>
      </c>
      <c r="F26" s="9"/>
      <c r="G26" s="9">
        <v>70</v>
      </c>
      <c r="H26" s="9"/>
      <c r="I26" s="9"/>
      <c r="J26" s="9">
        <f t="shared" si="1"/>
        <v>70</v>
      </c>
      <c r="K26" s="9">
        <v>70</v>
      </c>
      <c r="L26" s="8"/>
      <c r="M26" s="8"/>
      <c r="N26" s="1"/>
    </row>
    <row r="27" spans="1:14" s="14" customFormat="1" ht="17.25" customHeight="1">
      <c r="A27" s="1">
        <v>22</v>
      </c>
      <c r="B27" s="2" t="s">
        <v>9</v>
      </c>
      <c r="C27" s="9"/>
      <c r="D27" s="9"/>
      <c r="E27" s="9">
        <v>30</v>
      </c>
      <c r="F27" s="9"/>
      <c r="G27" s="9">
        <v>291</v>
      </c>
      <c r="H27" s="9"/>
      <c r="I27" s="9"/>
      <c r="J27" s="9">
        <f t="shared" si="1"/>
        <v>291</v>
      </c>
      <c r="K27" s="9">
        <v>224</v>
      </c>
      <c r="L27" s="8"/>
      <c r="M27" s="8">
        <v>67</v>
      </c>
      <c r="N27" s="1"/>
    </row>
    <row r="28" spans="1:14" s="14" customFormat="1" ht="17.25" customHeight="1">
      <c r="A28" s="4">
        <v>23</v>
      </c>
      <c r="B28" s="2" t="s">
        <v>10</v>
      </c>
      <c r="C28" s="9"/>
      <c r="D28" s="9"/>
      <c r="E28" s="9"/>
      <c r="F28" s="9"/>
      <c r="G28" s="9">
        <v>59</v>
      </c>
      <c r="H28" s="9"/>
      <c r="I28" s="9"/>
      <c r="J28" s="9">
        <f t="shared" si="1"/>
        <v>59</v>
      </c>
      <c r="K28" s="9">
        <v>59</v>
      </c>
      <c r="L28" s="8"/>
      <c r="M28" s="8"/>
      <c r="N28" s="1"/>
    </row>
    <row r="29" spans="1:14" s="14" customFormat="1" ht="17.25" customHeight="1">
      <c r="A29" s="1">
        <v>24</v>
      </c>
      <c r="B29" s="6" t="s">
        <v>344</v>
      </c>
      <c r="C29" s="9">
        <f aca="true" t="shared" si="3" ref="C29:M29">C30+C31</f>
        <v>0</v>
      </c>
      <c r="D29" s="9">
        <f t="shared" si="3"/>
        <v>0</v>
      </c>
      <c r="E29" s="9">
        <f t="shared" si="3"/>
        <v>0</v>
      </c>
      <c r="F29" s="9">
        <f t="shared" si="3"/>
        <v>0</v>
      </c>
      <c r="G29" s="9">
        <f>G30+G31</f>
        <v>822</v>
      </c>
      <c r="H29" s="9">
        <f t="shared" si="3"/>
        <v>0</v>
      </c>
      <c r="I29" s="9">
        <f t="shared" si="3"/>
        <v>0</v>
      </c>
      <c r="J29" s="9">
        <f t="shared" si="1"/>
        <v>822</v>
      </c>
      <c r="K29" s="9">
        <f t="shared" si="3"/>
        <v>170</v>
      </c>
      <c r="L29" s="9">
        <f t="shared" si="3"/>
        <v>0</v>
      </c>
      <c r="M29" s="9">
        <f t="shared" si="3"/>
        <v>652</v>
      </c>
      <c r="N29" s="1"/>
    </row>
    <row r="30" spans="1:14" s="19" customFormat="1" ht="17.25" customHeight="1">
      <c r="A30" s="4">
        <v>25</v>
      </c>
      <c r="B30" s="20" t="s">
        <v>11</v>
      </c>
      <c r="C30" s="9"/>
      <c r="D30" s="9"/>
      <c r="E30" s="9"/>
      <c r="F30" s="9"/>
      <c r="G30" s="9">
        <v>820</v>
      </c>
      <c r="H30" s="9"/>
      <c r="I30" s="9"/>
      <c r="J30" s="9">
        <f t="shared" si="1"/>
        <v>820</v>
      </c>
      <c r="K30" s="9">
        <v>170</v>
      </c>
      <c r="L30" s="15"/>
      <c r="M30" s="15">
        <v>650</v>
      </c>
      <c r="N30" s="1"/>
    </row>
    <row r="31" spans="1:14" s="14" customFormat="1" ht="17.25" customHeight="1">
      <c r="A31" s="1">
        <v>26</v>
      </c>
      <c r="B31" s="2" t="s">
        <v>12</v>
      </c>
      <c r="C31" s="9"/>
      <c r="D31" s="9"/>
      <c r="E31" s="9"/>
      <c r="F31" s="9"/>
      <c r="G31" s="9">
        <v>2</v>
      </c>
      <c r="H31" s="9"/>
      <c r="I31" s="9"/>
      <c r="J31" s="9">
        <f t="shared" si="1"/>
        <v>2</v>
      </c>
      <c r="K31" s="9"/>
      <c r="L31" s="15"/>
      <c r="M31" s="15">
        <v>2</v>
      </c>
      <c r="N31" s="1"/>
    </row>
    <row r="32" spans="1:14" s="14" customFormat="1" ht="17.25" customHeight="1">
      <c r="A32" s="1"/>
      <c r="B32" s="6" t="s">
        <v>387</v>
      </c>
      <c r="C32" s="9">
        <f>C33+C34</f>
        <v>0</v>
      </c>
      <c r="D32" s="9">
        <f aca="true" t="shared" si="4" ref="D32:M32">D33+D34</f>
        <v>0</v>
      </c>
      <c r="E32" s="9">
        <f t="shared" si="4"/>
        <v>0</v>
      </c>
      <c r="F32" s="9">
        <f t="shared" si="4"/>
        <v>0</v>
      </c>
      <c r="G32" s="9">
        <f t="shared" si="4"/>
        <v>0</v>
      </c>
      <c r="H32" s="9">
        <f t="shared" si="4"/>
        <v>0</v>
      </c>
      <c r="I32" s="9">
        <f t="shared" si="4"/>
        <v>0</v>
      </c>
      <c r="J32" s="9">
        <f t="shared" si="1"/>
        <v>0</v>
      </c>
      <c r="K32" s="9">
        <f t="shared" si="4"/>
        <v>0</v>
      </c>
      <c r="L32" s="9">
        <f t="shared" si="4"/>
        <v>0</v>
      </c>
      <c r="M32" s="9">
        <f t="shared" si="4"/>
        <v>0</v>
      </c>
      <c r="N32" s="1"/>
    </row>
    <row r="33" spans="1:14" s="14" customFormat="1" ht="17.25" customHeight="1">
      <c r="A33" s="1"/>
      <c r="B33" s="20" t="s">
        <v>388</v>
      </c>
      <c r="C33" s="9"/>
      <c r="D33" s="9"/>
      <c r="E33" s="9"/>
      <c r="F33" s="9"/>
      <c r="G33" s="9"/>
      <c r="H33" s="9"/>
      <c r="I33" s="9"/>
      <c r="J33" s="9">
        <f t="shared" si="1"/>
        <v>0</v>
      </c>
      <c r="K33" s="9"/>
      <c r="L33" s="15"/>
      <c r="M33" s="15"/>
      <c r="N33" s="1"/>
    </row>
    <row r="34" spans="1:14" s="14" customFormat="1" ht="17.25" customHeight="1">
      <c r="A34" s="1"/>
      <c r="B34" s="2" t="s">
        <v>389</v>
      </c>
      <c r="C34" s="9"/>
      <c r="D34" s="9"/>
      <c r="E34" s="9"/>
      <c r="F34" s="9"/>
      <c r="G34" s="9"/>
      <c r="H34" s="9"/>
      <c r="I34" s="9"/>
      <c r="J34" s="9">
        <f t="shared" si="1"/>
        <v>0</v>
      </c>
      <c r="K34" s="9"/>
      <c r="L34" s="15"/>
      <c r="M34" s="15"/>
      <c r="N34" s="1"/>
    </row>
    <row r="35" spans="1:14" s="19" customFormat="1" ht="17.25" customHeight="1">
      <c r="A35" s="4">
        <v>27</v>
      </c>
      <c r="B35" s="3" t="s">
        <v>345</v>
      </c>
      <c r="C35" s="9">
        <f>C36+C37+C38+C39</f>
        <v>3</v>
      </c>
      <c r="D35" s="9">
        <f aca="true" t="shared" si="5" ref="D35:M35">D36+D37+D38+D39</f>
        <v>0</v>
      </c>
      <c r="E35" s="9">
        <f t="shared" si="5"/>
        <v>0</v>
      </c>
      <c r="F35" s="9">
        <f t="shared" si="5"/>
        <v>72</v>
      </c>
      <c r="G35" s="9">
        <f t="shared" si="5"/>
        <v>180</v>
      </c>
      <c r="H35" s="9">
        <f t="shared" si="5"/>
        <v>0</v>
      </c>
      <c r="I35" s="9">
        <f t="shared" si="5"/>
        <v>0</v>
      </c>
      <c r="J35" s="9">
        <f t="shared" si="1"/>
        <v>252</v>
      </c>
      <c r="K35" s="9">
        <f t="shared" si="5"/>
        <v>30</v>
      </c>
      <c r="L35" s="9">
        <f t="shared" si="5"/>
        <v>56</v>
      </c>
      <c r="M35" s="9">
        <f t="shared" si="5"/>
        <v>166</v>
      </c>
      <c r="N35" s="1"/>
    </row>
    <row r="36" spans="1:14" s="14" customFormat="1" ht="17.25" customHeight="1">
      <c r="A36" s="1">
        <v>28</v>
      </c>
      <c r="B36" s="2" t="s">
        <v>13</v>
      </c>
      <c r="C36" s="13">
        <v>3</v>
      </c>
      <c r="D36" s="9"/>
      <c r="E36" s="9"/>
      <c r="F36" s="9">
        <v>72</v>
      </c>
      <c r="G36" s="9">
        <v>150</v>
      </c>
      <c r="H36" s="9"/>
      <c r="I36" s="9"/>
      <c r="J36" s="9">
        <f t="shared" si="1"/>
        <v>222</v>
      </c>
      <c r="K36" s="9">
        <v>30</v>
      </c>
      <c r="L36" s="9">
        <v>56</v>
      </c>
      <c r="M36" s="15">
        <v>136</v>
      </c>
      <c r="N36" s="1"/>
    </row>
    <row r="37" spans="1:14" s="14" customFormat="1" ht="17.25" customHeight="1">
      <c r="A37" s="4">
        <v>29</v>
      </c>
      <c r="B37" s="2" t="s">
        <v>14</v>
      </c>
      <c r="C37" s="9"/>
      <c r="D37" s="9"/>
      <c r="E37" s="9"/>
      <c r="F37" s="9"/>
      <c r="G37" s="9"/>
      <c r="H37" s="9"/>
      <c r="I37" s="9"/>
      <c r="J37" s="9">
        <f t="shared" si="1"/>
        <v>0</v>
      </c>
      <c r="K37" s="9"/>
      <c r="L37" s="9"/>
      <c r="M37" s="15"/>
      <c r="N37" s="1"/>
    </row>
    <row r="38" spans="1:14" s="14" customFormat="1" ht="17.25" customHeight="1">
      <c r="A38" s="1">
        <v>30</v>
      </c>
      <c r="B38" s="2" t="s">
        <v>15</v>
      </c>
      <c r="C38" s="9"/>
      <c r="D38" s="9"/>
      <c r="E38" s="9"/>
      <c r="F38" s="9"/>
      <c r="G38" s="9">
        <v>30</v>
      </c>
      <c r="H38" s="9"/>
      <c r="I38" s="9"/>
      <c r="J38" s="9">
        <f t="shared" si="1"/>
        <v>30</v>
      </c>
      <c r="K38" s="9"/>
      <c r="L38" s="9"/>
      <c r="M38" s="15">
        <v>30</v>
      </c>
      <c r="N38" s="1"/>
    </row>
    <row r="39" spans="1:14" s="14" customFormat="1" ht="17.25" customHeight="1">
      <c r="A39" s="4">
        <v>31</v>
      </c>
      <c r="B39" s="2" t="s">
        <v>16</v>
      </c>
      <c r="C39" s="9"/>
      <c r="D39" s="9"/>
      <c r="E39" s="9"/>
      <c r="F39" s="9"/>
      <c r="G39" s="9"/>
      <c r="H39" s="9"/>
      <c r="I39" s="9"/>
      <c r="J39" s="9">
        <f t="shared" si="1"/>
        <v>0</v>
      </c>
      <c r="K39" s="9"/>
      <c r="L39" s="9"/>
      <c r="M39" s="15"/>
      <c r="N39" s="1"/>
    </row>
    <row r="40" spans="1:14" s="19" customFormat="1" ht="17.25" customHeight="1">
      <c r="A40" s="1">
        <v>32</v>
      </c>
      <c r="B40" s="3" t="s">
        <v>346</v>
      </c>
      <c r="C40" s="9">
        <f>C41+C42+C43+C44+C45+C46+C47+C48+C49+C50+C51</f>
        <v>5</v>
      </c>
      <c r="D40" s="9">
        <f aca="true" t="shared" si="6" ref="D40:M40">D41+D42+D43+D44+D45+D46+D47+D48+D49+D50+D51</f>
        <v>26</v>
      </c>
      <c r="E40" s="9">
        <f t="shared" si="6"/>
        <v>3</v>
      </c>
      <c r="F40" s="9">
        <f t="shared" si="6"/>
        <v>174</v>
      </c>
      <c r="G40" s="9">
        <f t="shared" si="6"/>
        <v>1942</v>
      </c>
      <c r="H40" s="9">
        <f t="shared" si="6"/>
        <v>0</v>
      </c>
      <c r="I40" s="9">
        <f t="shared" si="6"/>
        <v>0</v>
      </c>
      <c r="J40" s="9">
        <f t="shared" si="1"/>
        <v>2116</v>
      </c>
      <c r="K40" s="9">
        <f t="shared" si="6"/>
        <v>56</v>
      </c>
      <c r="L40" s="9">
        <f t="shared" si="6"/>
        <v>1061</v>
      </c>
      <c r="M40" s="9">
        <f t="shared" si="6"/>
        <v>999</v>
      </c>
      <c r="N40" s="1"/>
    </row>
    <row r="41" spans="1:14" s="14" customFormat="1" ht="17.25" customHeight="1">
      <c r="A41" s="4">
        <v>33</v>
      </c>
      <c r="B41" s="2" t="s">
        <v>17</v>
      </c>
      <c r="C41" s="9">
        <v>3</v>
      </c>
      <c r="D41" s="9"/>
      <c r="E41" s="9">
        <v>3</v>
      </c>
      <c r="F41" s="8">
        <v>90</v>
      </c>
      <c r="G41" s="9"/>
      <c r="H41" s="9"/>
      <c r="I41" s="9"/>
      <c r="J41" s="9">
        <f t="shared" si="1"/>
        <v>90</v>
      </c>
      <c r="K41" s="9">
        <v>20</v>
      </c>
      <c r="L41" s="8">
        <v>56</v>
      </c>
      <c r="M41" s="9">
        <v>14</v>
      </c>
      <c r="N41" s="1"/>
    </row>
    <row r="42" spans="1:14" s="14" customFormat="1" ht="17.25" customHeight="1">
      <c r="A42" s="1">
        <v>34</v>
      </c>
      <c r="B42" s="2" t="s">
        <v>18</v>
      </c>
      <c r="C42" s="10">
        <v>2</v>
      </c>
      <c r="D42" s="10"/>
      <c r="E42" s="10"/>
      <c r="F42" s="7">
        <v>48</v>
      </c>
      <c r="G42" s="10">
        <v>66</v>
      </c>
      <c r="H42" s="10"/>
      <c r="I42" s="10"/>
      <c r="J42" s="9">
        <f t="shared" si="1"/>
        <v>114</v>
      </c>
      <c r="K42" s="10"/>
      <c r="L42" s="7">
        <v>38</v>
      </c>
      <c r="M42" s="9">
        <v>76</v>
      </c>
      <c r="N42" s="1"/>
    </row>
    <row r="43" spans="1:14" s="14" customFormat="1" ht="17.25" customHeight="1">
      <c r="A43" s="4">
        <v>35</v>
      </c>
      <c r="B43" s="2" t="s">
        <v>19</v>
      </c>
      <c r="C43" s="10"/>
      <c r="D43" s="10">
        <v>26</v>
      </c>
      <c r="E43" s="10"/>
      <c r="F43" s="7">
        <v>36</v>
      </c>
      <c r="G43" s="10"/>
      <c r="H43" s="10"/>
      <c r="I43" s="10"/>
      <c r="J43" s="9">
        <f t="shared" si="1"/>
        <v>36</v>
      </c>
      <c r="K43" s="10">
        <v>36</v>
      </c>
      <c r="L43" s="7"/>
      <c r="M43" s="9"/>
      <c r="N43" s="1"/>
    </row>
    <row r="44" spans="1:14" s="14" customFormat="1" ht="17.25" customHeight="1">
      <c r="A44" s="1">
        <v>36</v>
      </c>
      <c r="B44" s="2" t="s">
        <v>20</v>
      </c>
      <c r="C44" s="9"/>
      <c r="D44" s="9"/>
      <c r="E44" s="9"/>
      <c r="F44" s="8"/>
      <c r="G44" s="9"/>
      <c r="H44" s="9"/>
      <c r="I44" s="9"/>
      <c r="J44" s="9">
        <f t="shared" si="1"/>
        <v>0</v>
      </c>
      <c r="K44" s="9"/>
      <c r="L44" s="8"/>
      <c r="M44" s="15"/>
      <c r="N44" s="1"/>
    </row>
    <row r="45" spans="1:14" s="14" customFormat="1" ht="17.25" customHeight="1">
      <c r="A45" s="4">
        <v>37</v>
      </c>
      <c r="B45" s="2" t="s">
        <v>21</v>
      </c>
      <c r="C45" s="9"/>
      <c r="D45" s="9"/>
      <c r="E45" s="9"/>
      <c r="F45" s="8"/>
      <c r="G45" s="9">
        <v>220</v>
      </c>
      <c r="H45" s="9"/>
      <c r="I45" s="9"/>
      <c r="J45" s="9">
        <f t="shared" si="1"/>
        <v>220</v>
      </c>
      <c r="K45" s="9"/>
      <c r="L45" s="8">
        <v>220</v>
      </c>
      <c r="M45" s="15"/>
      <c r="N45" s="1"/>
    </row>
    <row r="46" spans="1:14" s="14" customFormat="1" ht="17.25" customHeight="1">
      <c r="A46" s="1">
        <v>38</v>
      </c>
      <c r="B46" s="2" t="s">
        <v>45</v>
      </c>
      <c r="C46" s="9"/>
      <c r="D46" s="9"/>
      <c r="E46" s="9"/>
      <c r="F46" s="8"/>
      <c r="G46" s="9">
        <v>52</v>
      </c>
      <c r="H46" s="9"/>
      <c r="I46" s="9"/>
      <c r="J46" s="9">
        <f t="shared" si="1"/>
        <v>52</v>
      </c>
      <c r="K46" s="9"/>
      <c r="L46" s="8">
        <v>52</v>
      </c>
      <c r="M46" s="15"/>
      <c r="N46" s="1"/>
    </row>
    <row r="47" spans="1:14" s="14" customFormat="1" ht="17.25" customHeight="1">
      <c r="A47" s="4">
        <v>39</v>
      </c>
      <c r="B47" s="2" t="s">
        <v>46</v>
      </c>
      <c r="C47" s="9"/>
      <c r="D47" s="9"/>
      <c r="E47" s="9"/>
      <c r="F47" s="8"/>
      <c r="G47" s="9">
        <v>15</v>
      </c>
      <c r="H47" s="9"/>
      <c r="I47" s="9"/>
      <c r="J47" s="9">
        <f t="shared" si="1"/>
        <v>15</v>
      </c>
      <c r="K47" s="9"/>
      <c r="L47" s="8">
        <v>15</v>
      </c>
      <c r="M47" s="15"/>
      <c r="N47" s="1"/>
    </row>
    <row r="48" spans="1:14" s="14" customFormat="1" ht="17.25" customHeight="1">
      <c r="A48" s="1">
        <v>40</v>
      </c>
      <c r="B48" s="2" t="s">
        <v>40</v>
      </c>
      <c r="C48" s="9"/>
      <c r="D48" s="9"/>
      <c r="E48" s="9"/>
      <c r="F48" s="8"/>
      <c r="G48" s="9">
        <v>280</v>
      </c>
      <c r="H48" s="9"/>
      <c r="I48" s="9"/>
      <c r="J48" s="9">
        <f t="shared" si="1"/>
        <v>280</v>
      </c>
      <c r="K48" s="9"/>
      <c r="L48" s="8">
        <v>280</v>
      </c>
      <c r="M48" s="15"/>
      <c r="N48" s="1"/>
    </row>
    <row r="49" spans="1:14" s="14" customFormat="1" ht="17.25" customHeight="1">
      <c r="A49" s="4">
        <v>41</v>
      </c>
      <c r="B49" s="2" t="s">
        <v>47</v>
      </c>
      <c r="C49" s="9"/>
      <c r="D49" s="9"/>
      <c r="E49" s="9"/>
      <c r="F49" s="8"/>
      <c r="G49" s="9">
        <v>20</v>
      </c>
      <c r="H49" s="9"/>
      <c r="I49" s="9"/>
      <c r="J49" s="9">
        <f t="shared" si="1"/>
        <v>20</v>
      </c>
      <c r="K49" s="9"/>
      <c r="L49" s="8">
        <v>20</v>
      </c>
      <c r="M49" s="15"/>
      <c r="N49" s="1"/>
    </row>
    <row r="50" spans="1:14" s="14" customFormat="1" ht="17.25" customHeight="1">
      <c r="A50" s="1">
        <v>42</v>
      </c>
      <c r="B50" s="2" t="s">
        <v>390</v>
      </c>
      <c r="C50" s="9"/>
      <c r="D50" s="9"/>
      <c r="E50" s="9"/>
      <c r="F50" s="8"/>
      <c r="G50" s="9">
        <v>380</v>
      </c>
      <c r="H50" s="9"/>
      <c r="I50" s="9"/>
      <c r="J50" s="9">
        <f t="shared" si="1"/>
        <v>380</v>
      </c>
      <c r="K50" s="9"/>
      <c r="L50" s="8">
        <v>380</v>
      </c>
      <c r="M50" s="15"/>
      <c r="N50" s="1"/>
    </row>
    <row r="51" spans="1:14" s="14" customFormat="1" ht="17.25" customHeight="1">
      <c r="A51" s="4">
        <v>43</v>
      </c>
      <c r="B51" s="2" t="s">
        <v>391</v>
      </c>
      <c r="C51" s="9"/>
      <c r="D51" s="9"/>
      <c r="E51" s="9"/>
      <c r="F51" s="9"/>
      <c r="G51" s="9">
        <v>909</v>
      </c>
      <c r="H51" s="9"/>
      <c r="I51" s="9"/>
      <c r="J51" s="9">
        <f t="shared" si="1"/>
        <v>909</v>
      </c>
      <c r="K51" s="9"/>
      <c r="L51" s="9"/>
      <c r="M51" s="9">
        <v>909</v>
      </c>
      <c r="N51" s="1"/>
    </row>
    <row r="52" spans="1:14" s="19" customFormat="1" ht="17.25" customHeight="1">
      <c r="A52" s="1">
        <v>44</v>
      </c>
      <c r="B52" s="3" t="s">
        <v>347</v>
      </c>
      <c r="C52" s="9">
        <f>C53+C54+C55+C56+C57+C58</f>
        <v>4</v>
      </c>
      <c r="D52" s="9">
        <f aca="true" t="shared" si="7" ref="D52:M52">D53+D54+D55+D56+D57+D58</f>
        <v>0</v>
      </c>
      <c r="E52" s="9">
        <f t="shared" si="7"/>
        <v>0</v>
      </c>
      <c r="F52" s="9">
        <f t="shared" si="7"/>
        <v>96</v>
      </c>
      <c r="G52" s="9">
        <f t="shared" si="7"/>
        <v>424</v>
      </c>
      <c r="H52" s="9">
        <f t="shared" si="7"/>
        <v>0</v>
      </c>
      <c r="I52" s="9">
        <f t="shared" si="7"/>
        <v>0</v>
      </c>
      <c r="J52" s="9">
        <f t="shared" si="1"/>
        <v>520</v>
      </c>
      <c r="K52" s="9">
        <f t="shared" si="7"/>
        <v>20</v>
      </c>
      <c r="L52" s="9">
        <f t="shared" si="7"/>
        <v>396</v>
      </c>
      <c r="M52" s="9">
        <f t="shared" si="7"/>
        <v>104</v>
      </c>
      <c r="N52" s="1"/>
    </row>
    <row r="53" spans="1:14" s="19" customFormat="1" ht="17.25" customHeight="1">
      <c r="A53" s="1"/>
      <c r="B53" s="2" t="s">
        <v>381</v>
      </c>
      <c r="C53" s="10">
        <v>4</v>
      </c>
      <c r="D53" s="10"/>
      <c r="E53" s="10"/>
      <c r="F53" s="10">
        <v>96</v>
      </c>
      <c r="G53" s="10">
        <v>52</v>
      </c>
      <c r="H53" s="10"/>
      <c r="I53" s="10"/>
      <c r="J53" s="9">
        <f t="shared" si="1"/>
        <v>148</v>
      </c>
      <c r="K53" s="10">
        <v>20</v>
      </c>
      <c r="L53" s="10">
        <v>96</v>
      </c>
      <c r="M53" s="7">
        <v>32</v>
      </c>
      <c r="N53" s="1"/>
    </row>
    <row r="54" spans="1:14" s="14" customFormat="1" ht="18" customHeight="1">
      <c r="A54" s="4">
        <v>45</v>
      </c>
      <c r="B54" s="2" t="s">
        <v>360</v>
      </c>
      <c r="C54" s="10"/>
      <c r="D54" s="10"/>
      <c r="E54" s="10"/>
      <c r="F54" s="10"/>
      <c r="G54" s="10"/>
      <c r="H54" s="10"/>
      <c r="I54" s="10"/>
      <c r="J54" s="9">
        <f t="shared" si="1"/>
        <v>0</v>
      </c>
      <c r="K54" s="10"/>
      <c r="L54" s="10"/>
      <c r="M54" s="7"/>
      <c r="N54" s="1"/>
    </row>
    <row r="55" spans="1:14" s="14" customFormat="1" ht="18" customHeight="1">
      <c r="A55" s="1">
        <v>46</v>
      </c>
      <c r="B55" s="2" t="s">
        <v>361</v>
      </c>
      <c r="C55" s="10"/>
      <c r="D55" s="10"/>
      <c r="E55" s="10"/>
      <c r="F55" s="10"/>
      <c r="G55" s="10">
        <v>300</v>
      </c>
      <c r="H55" s="10"/>
      <c r="I55" s="10"/>
      <c r="J55" s="9">
        <f t="shared" si="1"/>
        <v>300</v>
      </c>
      <c r="K55" s="10"/>
      <c r="L55" s="10">
        <v>300</v>
      </c>
      <c r="M55" s="7"/>
      <c r="N55" s="1"/>
    </row>
    <row r="56" spans="1:14" s="14" customFormat="1" ht="18" customHeight="1">
      <c r="A56" s="1"/>
      <c r="B56" s="2" t="s">
        <v>392</v>
      </c>
      <c r="C56" s="10"/>
      <c r="D56" s="10"/>
      <c r="E56" s="10"/>
      <c r="F56" s="10"/>
      <c r="G56" s="10"/>
      <c r="H56" s="10"/>
      <c r="I56" s="10"/>
      <c r="J56" s="9">
        <f t="shared" si="1"/>
        <v>0</v>
      </c>
      <c r="K56" s="10"/>
      <c r="L56" s="10"/>
      <c r="M56" s="7"/>
      <c r="N56" s="1"/>
    </row>
    <row r="57" spans="1:14" s="14" customFormat="1" ht="18" customHeight="1">
      <c r="A57" s="1"/>
      <c r="B57" s="2" t="s">
        <v>393</v>
      </c>
      <c r="C57" s="10"/>
      <c r="D57" s="10"/>
      <c r="E57" s="10"/>
      <c r="F57" s="10"/>
      <c r="G57" s="10"/>
      <c r="H57" s="10"/>
      <c r="I57" s="10"/>
      <c r="J57" s="9">
        <f t="shared" si="1"/>
        <v>0</v>
      </c>
      <c r="K57" s="10"/>
      <c r="L57" s="10"/>
      <c r="M57" s="7"/>
      <c r="N57" s="1"/>
    </row>
    <row r="58" spans="1:14" s="14" customFormat="1" ht="18" customHeight="1">
      <c r="A58" s="1">
        <v>48</v>
      </c>
      <c r="B58" s="2" t="s">
        <v>394</v>
      </c>
      <c r="C58" s="9"/>
      <c r="D58" s="9"/>
      <c r="E58" s="9"/>
      <c r="F58" s="9"/>
      <c r="G58" s="9">
        <v>72</v>
      </c>
      <c r="H58" s="9"/>
      <c r="I58" s="9"/>
      <c r="J58" s="9">
        <f t="shared" si="1"/>
        <v>72</v>
      </c>
      <c r="K58" s="9"/>
      <c r="L58" s="9"/>
      <c r="M58" s="8">
        <v>72</v>
      </c>
      <c r="N58" s="1"/>
    </row>
    <row r="59" spans="1:14" s="19" customFormat="1" ht="18" customHeight="1">
      <c r="A59" s="4">
        <v>49</v>
      </c>
      <c r="B59" s="3" t="s">
        <v>348</v>
      </c>
      <c r="C59" s="9">
        <f>C60+C61+C62</f>
        <v>1</v>
      </c>
      <c r="D59" s="9">
        <f aca="true" t="shared" si="8" ref="D59:M59">D60+D61+D62</f>
        <v>0</v>
      </c>
      <c r="E59" s="9">
        <f t="shared" si="8"/>
        <v>0</v>
      </c>
      <c r="F59" s="9">
        <f t="shared" si="8"/>
        <v>24</v>
      </c>
      <c r="G59" s="9">
        <f t="shared" si="8"/>
        <v>3213</v>
      </c>
      <c r="H59" s="9">
        <f t="shared" si="8"/>
        <v>0</v>
      </c>
      <c r="I59" s="9">
        <f t="shared" si="8"/>
        <v>0</v>
      </c>
      <c r="J59" s="9">
        <f t="shared" si="1"/>
        <v>3237</v>
      </c>
      <c r="K59" s="9">
        <f t="shared" si="8"/>
        <v>5</v>
      </c>
      <c r="L59" s="9">
        <f t="shared" si="8"/>
        <v>720</v>
      </c>
      <c r="M59" s="9">
        <f t="shared" si="8"/>
        <v>2512</v>
      </c>
      <c r="N59" s="1"/>
    </row>
    <row r="60" spans="1:14" s="14" customFormat="1" ht="18" customHeight="1">
      <c r="A60" s="1">
        <v>50</v>
      </c>
      <c r="B60" s="2" t="s">
        <v>22</v>
      </c>
      <c r="C60" s="9">
        <v>1</v>
      </c>
      <c r="D60" s="9"/>
      <c r="E60" s="9"/>
      <c r="F60" s="8">
        <v>24</v>
      </c>
      <c r="G60" s="9"/>
      <c r="H60" s="9"/>
      <c r="I60" s="9"/>
      <c r="J60" s="9">
        <f t="shared" si="1"/>
        <v>24</v>
      </c>
      <c r="K60" s="9">
        <v>5</v>
      </c>
      <c r="L60" s="8">
        <v>19</v>
      </c>
      <c r="M60" s="8"/>
      <c r="N60" s="1"/>
    </row>
    <row r="61" spans="1:14" s="14" customFormat="1" ht="18" customHeight="1">
      <c r="A61" s="4">
        <v>51</v>
      </c>
      <c r="B61" s="2" t="s">
        <v>23</v>
      </c>
      <c r="C61" s="9"/>
      <c r="D61" s="9"/>
      <c r="E61" s="9"/>
      <c r="F61" s="8"/>
      <c r="G61" s="9">
        <v>3000</v>
      </c>
      <c r="H61" s="9"/>
      <c r="I61" s="9"/>
      <c r="J61" s="9">
        <f t="shared" si="1"/>
        <v>3000</v>
      </c>
      <c r="K61" s="9"/>
      <c r="L61" s="8">
        <v>600</v>
      </c>
      <c r="M61" s="8">
        <v>2400</v>
      </c>
      <c r="N61" s="1"/>
    </row>
    <row r="62" spans="1:14" s="14" customFormat="1" ht="18" customHeight="1">
      <c r="A62" s="1">
        <v>52</v>
      </c>
      <c r="B62" s="2" t="s">
        <v>24</v>
      </c>
      <c r="C62" s="9"/>
      <c r="D62" s="9"/>
      <c r="E62" s="9"/>
      <c r="F62" s="8"/>
      <c r="G62" s="9">
        <v>213</v>
      </c>
      <c r="H62" s="9"/>
      <c r="I62" s="9"/>
      <c r="J62" s="9">
        <f t="shared" si="1"/>
        <v>213</v>
      </c>
      <c r="K62" s="9"/>
      <c r="L62" s="8">
        <v>101</v>
      </c>
      <c r="M62" s="8">
        <v>112</v>
      </c>
      <c r="N62" s="1"/>
    </row>
    <row r="63" spans="1:14" s="19" customFormat="1" ht="18" customHeight="1">
      <c r="A63" s="4">
        <v>53</v>
      </c>
      <c r="B63" s="6" t="s">
        <v>349</v>
      </c>
      <c r="C63" s="9">
        <f>C64+C65+C66+C67+C68+C69+C70</f>
        <v>0</v>
      </c>
      <c r="D63" s="9">
        <f aca="true" t="shared" si="9" ref="D63:M63">D64+D65+D66+D67+D68+D69+D70</f>
        <v>0</v>
      </c>
      <c r="E63" s="9">
        <f t="shared" si="9"/>
        <v>10</v>
      </c>
      <c r="F63" s="9">
        <f t="shared" si="9"/>
        <v>60</v>
      </c>
      <c r="G63" s="9">
        <f>G64+G65+G66+G67+G68+G69+G70</f>
        <v>4830</v>
      </c>
      <c r="H63" s="9">
        <f t="shared" si="9"/>
        <v>0</v>
      </c>
      <c r="I63" s="9">
        <f t="shared" si="9"/>
        <v>0</v>
      </c>
      <c r="J63" s="9">
        <f t="shared" si="1"/>
        <v>4890</v>
      </c>
      <c r="K63" s="9">
        <f t="shared" si="9"/>
        <v>1196</v>
      </c>
      <c r="L63" s="9">
        <f t="shared" si="9"/>
        <v>3244</v>
      </c>
      <c r="M63" s="9">
        <f t="shared" si="9"/>
        <v>450</v>
      </c>
      <c r="N63" s="1"/>
    </row>
    <row r="64" spans="1:14" s="14" customFormat="1" ht="18" customHeight="1">
      <c r="A64" s="1">
        <v>54</v>
      </c>
      <c r="B64" s="2" t="s">
        <v>25</v>
      </c>
      <c r="C64" s="9"/>
      <c r="D64" s="9"/>
      <c r="E64" s="9">
        <v>10</v>
      </c>
      <c r="F64" s="8">
        <v>60</v>
      </c>
      <c r="G64" s="9">
        <v>40</v>
      </c>
      <c r="H64" s="9"/>
      <c r="I64" s="9"/>
      <c r="J64" s="9">
        <f t="shared" si="1"/>
        <v>100</v>
      </c>
      <c r="K64" s="9">
        <v>100</v>
      </c>
      <c r="L64" s="8"/>
      <c r="M64" s="8"/>
      <c r="N64" s="1"/>
    </row>
    <row r="65" spans="1:14" s="14" customFormat="1" ht="18" customHeight="1">
      <c r="A65" s="4">
        <v>55</v>
      </c>
      <c r="B65" s="2" t="s">
        <v>51</v>
      </c>
      <c r="C65" s="9"/>
      <c r="D65" s="9"/>
      <c r="E65" s="9"/>
      <c r="F65" s="8"/>
      <c r="G65" s="9"/>
      <c r="H65" s="9"/>
      <c r="I65" s="9"/>
      <c r="J65" s="9">
        <f t="shared" si="1"/>
        <v>0</v>
      </c>
      <c r="K65" s="9"/>
      <c r="L65" s="8"/>
      <c r="M65" s="8"/>
      <c r="N65" s="1"/>
    </row>
    <row r="66" spans="1:14" s="14" customFormat="1" ht="18" customHeight="1">
      <c r="A66" s="1">
        <v>56</v>
      </c>
      <c r="B66" s="2" t="s">
        <v>52</v>
      </c>
      <c r="C66" s="10"/>
      <c r="D66" s="10"/>
      <c r="E66" s="10"/>
      <c r="F66" s="7"/>
      <c r="G66" s="10">
        <v>2550</v>
      </c>
      <c r="H66" s="10"/>
      <c r="I66" s="10"/>
      <c r="J66" s="9">
        <f t="shared" si="1"/>
        <v>2550</v>
      </c>
      <c r="K66" s="10"/>
      <c r="L66" s="7">
        <v>2550</v>
      </c>
      <c r="M66" s="7"/>
      <c r="N66" s="1"/>
    </row>
    <row r="67" spans="1:14" s="14" customFormat="1" ht="18" customHeight="1">
      <c r="A67" s="4">
        <v>57</v>
      </c>
      <c r="B67" s="2" t="s">
        <v>50</v>
      </c>
      <c r="C67" s="10"/>
      <c r="D67" s="10"/>
      <c r="E67" s="10"/>
      <c r="F67" s="7"/>
      <c r="G67" s="10">
        <v>500</v>
      </c>
      <c r="H67" s="10"/>
      <c r="I67" s="10"/>
      <c r="J67" s="9">
        <f t="shared" si="1"/>
        <v>500</v>
      </c>
      <c r="K67" s="10"/>
      <c r="L67" s="7">
        <v>300</v>
      </c>
      <c r="M67" s="7">
        <v>200</v>
      </c>
      <c r="N67" s="1"/>
    </row>
    <row r="68" spans="1:14" s="14" customFormat="1" ht="18" customHeight="1">
      <c r="A68" s="1">
        <v>58</v>
      </c>
      <c r="B68" s="2" t="s">
        <v>48</v>
      </c>
      <c r="C68" s="10"/>
      <c r="D68" s="10"/>
      <c r="E68" s="10"/>
      <c r="F68" s="7"/>
      <c r="G68" s="10"/>
      <c r="H68" s="10"/>
      <c r="I68" s="10"/>
      <c r="J68" s="9">
        <f t="shared" si="1"/>
        <v>0</v>
      </c>
      <c r="K68" s="10"/>
      <c r="L68" s="7"/>
      <c r="M68" s="7"/>
      <c r="N68" s="1"/>
    </row>
    <row r="69" spans="1:14" s="14" customFormat="1" ht="18" customHeight="1">
      <c r="A69" s="4">
        <v>59</v>
      </c>
      <c r="B69" s="2" t="s">
        <v>49</v>
      </c>
      <c r="C69" s="10"/>
      <c r="D69" s="10"/>
      <c r="E69" s="10"/>
      <c r="F69" s="7"/>
      <c r="G69" s="10">
        <v>1740</v>
      </c>
      <c r="H69" s="10"/>
      <c r="I69" s="10"/>
      <c r="J69" s="9">
        <f t="shared" si="1"/>
        <v>1740</v>
      </c>
      <c r="K69" s="10">
        <v>1096</v>
      </c>
      <c r="L69" s="7">
        <v>394</v>
      </c>
      <c r="M69" s="7">
        <v>250</v>
      </c>
      <c r="N69" s="1"/>
    </row>
    <row r="70" spans="1:14" s="14" customFormat="1" ht="18" customHeight="1">
      <c r="A70" s="1">
        <v>60</v>
      </c>
      <c r="B70" s="2" t="s">
        <v>56</v>
      </c>
      <c r="C70" s="10"/>
      <c r="D70" s="10"/>
      <c r="E70" s="10"/>
      <c r="F70" s="7"/>
      <c r="G70" s="10"/>
      <c r="H70" s="10"/>
      <c r="I70" s="10"/>
      <c r="J70" s="9">
        <f t="shared" si="1"/>
        <v>0</v>
      </c>
      <c r="K70" s="10"/>
      <c r="L70" s="7"/>
      <c r="M70" s="7"/>
      <c r="N70" s="1"/>
    </row>
    <row r="71" spans="1:14" s="19" customFormat="1" ht="17.25" customHeight="1">
      <c r="A71" s="4">
        <v>61</v>
      </c>
      <c r="B71" s="6" t="s">
        <v>350</v>
      </c>
      <c r="C71" s="9">
        <f>C72+C73+C74+C75+C76</f>
        <v>10</v>
      </c>
      <c r="D71" s="9">
        <f aca="true" t="shared" si="10" ref="D71:M71">D72+D73+D74+D75+D76</f>
        <v>6</v>
      </c>
      <c r="E71" s="9">
        <f t="shared" si="10"/>
        <v>0</v>
      </c>
      <c r="F71" s="9">
        <f t="shared" si="10"/>
        <v>288</v>
      </c>
      <c r="G71" s="9">
        <f t="shared" si="10"/>
        <v>943</v>
      </c>
      <c r="H71" s="9">
        <f t="shared" si="10"/>
        <v>0</v>
      </c>
      <c r="I71" s="9">
        <f t="shared" si="10"/>
        <v>0</v>
      </c>
      <c r="J71" s="9">
        <f t="shared" si="1"/>
        <v>1231</v>
      </c>
      <c r="K71" s="9">
        <f t="shared" si="10"/>
        <v>267</v>
      </c>
      <c r="L71" s="9">
        <f t="shared" si="10"/>
        <v>614</v>
      </c>
      <c r="M71" s="9">
        <f t="shared" si="10"/>
        <v>350</v>
      </c>
      <c r="N71" s="1"/>
    </row>
    <row r="72" spans="1:14" s="14" customFormat="1" ht="17.25" customHeight="1">
      <c r="A72" s="1">
        <v>62</v>
      </c>
      <c r="B72" s="2" t="s">
        <v>26</v>
      </c>
      <c r="C72" s="9">
        <v>7</v>
      </c>
      <c r="D72" s="9">
        <v>6</v>
      </c>
      <c r="E72" s="9"/>
      <c r="F72" s="8">
        <v>216</v>
      </c>
      <c r="G72" s="9">
        <v>268</v>
      </c>
      <c r="H72" s="9"/>
      <c r="I72" s="9"/>
      <c r="J72" s="9">
        <f t="shared" si="1"/>
        <v>484</v>
      </c>
      <c r="K72" s="9">
        <v>170</v>
      </c>
      <c r="L72" s="8">
        <v>174</v>
      </c>
      <c r="M72" s="8">
        <v>140</v>
      </c>
      <c r="N72" s="1"/>
    </row>
    <row r="73" spans="1:14" s="14" customFormat="1" ht="17.25" customHeight="1">
      <c r="A73" s="4">
        <v>63</v>
      </c>
      <c r="B73" s="2" t="s">
        <v>27</v>
      </c>
      <c r="C73" s="9">
        <v>1</v>
      </c>
      <c r="D73" s="9"/>
      <c r="E73" s="9"/>
      <c r="F73" s="8">
        <v>24</v>
      </c>
      <c r="G73" s="9">
        <v>40</v>
      </c>
      <c r="H73" s="9"/>
      <c r="I73" s="9"/>
      <c r="J73" s="9">
        <f t="shared" si="1"/>
        <v>64</v>
      </c>
      <c r="K73" s="9">
        <v>45</v>
      </c>
      <c r="L73" s="8">
        <v>19</v>
      </c>
      <c r="M73" s="8"/>
      <c r="N73" s="1"/>
    </row>
    <row r="74" spans="1:14" s="14" customFormat="1" ht="17.25" customHeight="1">
      <c r="A74" s="1">
        <v>64</v>
      </c>
      <c r="B74" s="2" t="s">
        <v>28</v>
      </c>
      <c r="C74" s="9">
        <v>2</v>
      </c>
      <c r="D74" s="9"/>
      <c r="E74" s="9"/>
      <c r="F74" s="8">
        <v>48</v>
      </c>
      <c r="G74" s="9">
        <v>162</v>
      </c>
      <c r="H74" s="9"/>
      <c r="I74" s="9"/>
      <c r="J74" s="9">
        <f aca="true" t="shared" si="11" ref="J74:J91">F74+G74</f>
        <v>210</v>
      </c>
      <c r="K74" s="9">
        <v>22</v>
      </c>
      <c r="L74" s="8">
        <v>38</v>
      </c>
      <c r="M74" s="8">
        <v>150</v>
      </c>
      <c r="N74" s="1"/>
    </row>
    <row r="75" spans="1:14" s="14" customFormat="1" ht="17.25" customHeight="1">
      <c r="A75" s="4">
        <v>65</v>
      </c>
      <c r="B75" s="2" t="s">
        <v>37</v>
      </c>
      <c r="C75" s="9"/>
      <c r="D75" s="9"/>
      <c r="E75" s="9"/>
      <c r="F75" s="8"/>
      <c r="G75" s="9">
        <v>90</v>
      </c>
      <c r="H75" s="9"/>
      <c r="I75" s="9"/>
      <c r="J75" s="9">
        <f t="shared" si="11"/>
        <v>90</v>
      </c>
      <c r="K75" s="9">
        <v>30</v>
      </c>
      <c r="L75" s="8"/>
      <c r="M75" s="8">
        <v>60</v>
      </c>
      <c r="N75" s="1"/>
    </row>
    <row r="76" spans="1:14" s="14" customFormat="1" ht="17.25" customHeight="1">
      <c r="A76" s="1">
        <v>66</v>
      </c>
      <c r="B76" s="2" t="s">
        <v>38</v>
      </c>
      <c r="C76" s="9"/>
      <c r="D76" s="9"/>
      <c r="E76" s="9"/>
      <c r="F76" s="8"/>
      <c r="G76" s="9">
        <v>383</v>
      </c>
      <c r="H76" s="9"/>
      <c r="I76" s="9"/>
      <c r="J76" s="9">
        <f t="shared" si="11"/>
        <v>383</v>
      </c>
      <c r="K76" s="9"/>
      <c r="L76" s="8">
        <v>383</v>
      </c>
      <c r="M76" s="8"/>
      <c r="N76" s="1"/>
    </row>
    <row r="77" spans="1:14" s="19" customFormat="1" ht="17.25" customHeight="1">
      <c r="A77" s="4">
        <v>67</v>
      </c>
      <c r="B77" s="3" t="s">
        <v>351</v>
      </c>
      <c r="C77" s="9">
        <f>C78+C79</f>
        <v>4</v>
      </c>
      <c r="D77" s="9">
        <f aca="true" t="shared" si="12" ref="D77:L77">D78+D79</f>
        <v>0</v>
      </c>
      <c r="E77" s="9">
        <f t="shared" si="12"/>
        <v>0</v>
      </c>
      <c r="F77" s="9">
        <f t="shared" si="12"/>
        <v>120</v>
      </c>
      <c r="G77" s="9">
        <f t="shared" si="12"/>
        <v>24</v>
      </c>
      <c r="H77" s="9">
        <f t="shared" si="12"/>
        <v>0</v>
      </c>
      <c r="I77" s="9">
        <f t="shared" si="12"/>
        <v>0</v>
      </c>
      <c r="J77" s="9">
        <f t="shared" si="11"/>
        <v>144</v>
      </c>
      <c r="K77" s="9">
        <f t="shared" si="12"/>
        <v>68</v>
      </c>
      <c r="L77" s="9">
        <f t="shared" si="12"/>
        <v>76</v>
      </c>
      <c r="M77" s="9"/>
      <c r="N77" s="1"/>
    </row>
    <row r="78" spans="1:14" s="14" customFormat="1" ht="17.25" customHeight="1">
      <c r="A78" s="1">
        <v>68</v>
      </c>
      <c r="B78" s="2" t="s">
        <v>29</v>
      </c>
      <c r="C78" s="9">
        <v>2</v>
      </c>
      <c r="D78" s="9"/>
      <c r="E78" s="9"/>
      <c r="F78" s="9">
        <v>48</v>
      </c>
      <c r="G78" s="9">
        <v>14</v>
      </c>
      <c r="H78" s="9"/>
      <c r="I78" s="9"/>
      <c r="J78" s="9">
        <f t="shared" si="11"/>
        <v>62</v>
      </c>
      <c r="K78" s="9">
        <v>24</v>
      </c>
      <c r="L78" s="9">
        <v>38</v>
      </c>
      <c r="M78" s="8"/>
      <c r="N78" s="1"/>
    </row>
    <row r="79" spans="1:14" s="14" customFormat="1" ht="17.25" customHeight="1">
      <c r="A79" s="4">
        <v>69</v>
      </c>
      <c r="B79" s="2" t="s">
        <v>30</v>
      </c>
      <c r="C79" s="9">
        <v>2</v>
      </c>
      <c r="D79" s="9"/>
      <c r="E79" s="9"/>
      <c r="F79" s="9">
        <v>72</v>
      </c>
      <c r="G79" s="9">
        <v>10</v>
      </c>
      <c r="H79" s="9"/>
      <c r="I79" s="9"/>
      <c r="J79" s="9">
        <f t="shared" si="11"/>
        <v>82</v>
      </c>
      <c r="K79" s="9">
        <v>44</v>
      </c>
      <c r="L79" s="9">
        <v>38</v>
      </c>
      <c r="M79" s="8"/>
      <c r="N79" s="1"/>
    </row>
    <row r="80" spans="1:14" s="14" customFormat="1" ht="17.25" customHeight="1">
      <c r="A80" s="1">
        <v>70</v>
      </c>
      <c r="B80" s="6" t="s">
        <v>352</v>
      </c>
      <c r="C80" s="9">
        <f>C81+C82+C83</f>
        <v>0</v>
      </c>
      <c r="D80" s="9">
        <f aca="true" t="shared" si="13" ref="D80:L80">D81+D82+D83</f>
        <v>0</v>
      </c>
      <c r="E80" s="9">
        <f t="shared" si="13"/>
        <v>0</v>
      </c>
      <c r="F80" s="9">
        <f t="shared" si="13"/>
        <v>0</v>
      </c>
      <c r="G80" s="9">
        <f t="shared" si="13"/>
        <v>5</v>
      </c>
      <c r="H80" s="9">
        <f t="shared" si="13"/>
        <v>0</v>
      </c>
      <c r="I80" s="9">
        <f t="shared" si="13"/>
        <v>0</v>
      </c>
      <c r="J80" s="9">
        <f t="shared" si="11"/>
        <v>5</v>
      </c>
      <c r="K80" s="9">
        <f t="shared" si="13"/>
        <v>0</v>
      </c>
      <c r="L80" s="9">
        <f t="shared" si="13"/>
        <v>0</v>
      </c>
      <c r="M80" s="9">
        <v>5</v>
      </c>
      <c r="N80" s="1"/>
    </row>
    <row r="81" spans="1:14" s="14" customFormat="1" ht="17.25" customHeight="1">
      <c r="A81" s="4">
        <v>71</v>
      </c>
      <c r="B81" s="2" t="s">
        <v>53</v>
      </c>
      <c r="C81" s="9"/>
      <c r="D81" s="9"/>
      <c r="E81" s="9"/>
      <c r="F81" s="9"/>
      <c r="G81" s="9"/>
      <c r="H81" s="9"/>
      <c r="I81" s="9"/>
      <c r="J81" s="9">
        <f t="shared" si="11"/>
        <v>0</v>
      </c>
      <c r="K81" s="9"/>
      <c r="L81" s="8"/>
      <c r="M81" s="8"/>
      <c r="N81" s="1"/>
    </row>
    <row r="82" spans="1:14" s="14" customFormat="1" ht="17.25" customHeight="1">
      <c r="A82" s="1">
        <v>72</v>
      </c>
      <c r="B82" s="2" t="s">
        <v>54</v>
      </c>
      <c r="C82" s="9"/>
      <c r="D82" s="9"/>
      <c r="E82" s="9"/>
      <c r="F82" s="9"/>
      <c r="G82" s="9">
        <v>5</v>
      </c>
      <c r="H82" s="9"/>
      <c r="I82" s="9"/>
      <c r="J82" s="9">
        <f t="shared" si="11"/>
        <v>5</v>
      </c>
      <c r="K82" s="9"/>
      <c r="L82" s="8"/>
      <c r="M82" s="8">
        <v>5</v>
      </c>
      <c r="N82" s="1"/>
    </row>
    <row r="83" spans="1:14" s="14" customFormat="1" ht="17.25" customHeight="1">
      <c r="A83" s="4">
        <v>73</v>
      </c>
      <c r="B83" s="2" t="s">
        <v>55</v>
      </c>
      <c r="C83" s="9"/>
      <c r="D83" s="9"/>
      <c r="E83" s="9"/>
      <c r="F83" s="9"/>
      <c r="G83" s="9"/>
      <c r="H83" s="9"/>
      <c r="I83" s="9"/>
      <c r="J83" s="9">
        <f t="shared" si="11"/>
        <v>0</v>
      </c>
      <c r="K83" s="9"/>
      <c r="L83" s="8"/>
      <c r="M83" s="8"/>
      <c r="N83" s="1"/>
    </row>
    <row r="84" spans="1:14" s="14" customFormat="1" ht="17.25" customHeight="1">
      <c r="A84" s="1">
        <v>74</v>
      </c>
      <c r="B84" s="6" t="s">
        <v>532</v>
      </c>
      <c r="C84" s="9">
        <f>C85+C86</f>
        <v>0</v>
      </c>
      <c r="D84" s="9">
        <f>D85+D86</f>
        <v>0</v>
      </c>
      <c r="E84" s="9">
        <f>E85+E86</f>
        <v>0</v>
      </c>
      <c r="F84" s="9">
        <f>F85+F86</f>
        <v>0</v>
      </c>
      <c r="G84" s="9">
        <f aca="true" t="shared" si="14" ref="G84:L84">G85+G86</f>
        <v>200</v>
      </c>
      <c r="H84" s="9">
        <f t="shared" si="14"/>
        <v>0</v>
      </c>
      <c r="I84" s="9">
        <f t="shared" si="14"/>
        <v>0</v>
      </c>
      <c r="J84" s="9">
        <f t="shared" si="11"/>
        <v>200</v>
      </c>
      <c r="K84" s="9">
        <f t="shared" si="14"/>
        <v>0</v>
      </c>
      <c r="L84" s="9">
        <f t="shared" si="14"/>
        <v>0</v>
      </c>
      <c r="M84" s="9">
        <v>200</v>
      </c>
      <c r="N84" s="1"/>
    </row>
    <row r="85" spans="1:14" s="14" customFormat="1" ht="17.25" customHeight="1">
      <c r="A85" s="4">
        <v>75</v>
      </c>
      <c r="B85" s="9" t="s">
        <v>533</v>
      </c>
      <c r="C85" s="9"/>
      <c r="D85" s="9"/>
      <c r="E85" s="9"/>
      <c r="F85" s="9"/>
      <c r="G85" s="9"/>
      <c r="H85" s="9"/>
      <c r="I85" s="9"/>
      <c r="J85" s="9">
        <f t="shared" si="11"/>
        <v>0</v>
      </c>
      <c r="K85" s="9"/>
      <c r="L85" s="9"/>
      <c r="M85" s="8"/>
      <c r="N85" s="1"/>
    </row>
    <row r="86" spans="1:14" s="14" customFormat="1" ht="17.25" customHeight="1">
      <c r="A86" s="1">
        <v>76</v>
      </c>
      <c r="B86" s="2" t="s">
        <v>534</v>
      </c>
      <c r="C86" s="9"/>
      <c r="D86" s="9"/>
      <c r="E86" s="9"/>
      <c r="F86" s="9"/>
      <c r="G86" s="9">
        <v>200</v>
      </c>
      <c r="H86" s="9"/>
      <c r="I86" s="9"/>
      <c r="J86" s="9">
        <f t="shared" si="11"/>
        <v>200</v>
      </c>
      <c r="K86" s="9"/>
      <c r="L86" s="9"/>
      <c r="M86" s="8">
        <v>200</v>
      </c>
      <c r="N86" s="1"/>
    </row>
    <row r="87" spans="1:14" s="14" customFormat="1" ht="17.25" customHeight="1">
      <c r="A87" s="4">
        <v>77</v>
      </c>
      <c r="B87" s="6" t="s">
        <v>44</v>
      </c>
      <c r="C87" s="9">
        <f aca="true" t="shared" si="15" ref="C87:L87">C88+C89</f>
        <v>0</v>
      </c>
      <c r="D87" s="9">
        <f t="shared" si="15"/>
        <v>0</v>
      </c>
      <c r="E87" s="9">
        <f t="shared" si="15"/>
        <v>0</v>
      </c>
      <c r="F87" s="9">
        <f t="shared" si="15"/>
        <v>0</v>
      </c>
      <c r="G87" s="9">
        <f t="shared" si="15"/>
        <v>60</v>
      </c>
      <c r="H87" s="9">
        <f t="shared" si="15"/>
        <v>0</v>
      </c>
      <c r="I87" s="9">
        <f t="shared" si="15"/>
        <v>0</v>
      </c>
      <c r="J87" s="9">
        <f t="shared" si="11"/>
        <v>60</v>
      </c>
      <c r="K87" s="9">
        <f t="shared" si="15"/>
        <v>60</v>
      </c>
      <c r="L87" s="9">
        <f t="shared" si="15"/>
        <v>0</v>
      </c>
      <c r="M87" s="9"/>
      <c r="N87" s="1"/>
    </row>
    <row r="88" spans="1:14" s="14" customFormat="1" ht="17.25" customHeight="1">
      <c r="A88" s="1">
        <v>78</v>
      </c>
      <c r="B88" s="9" t="s">
        <v>60</v>
      </c>
      <c r="C88" s="9"/>
      <c r="D88" s="9"/>
      <c r="E88" s="9"/>
      <c r="F88" s="9"/>
      <c r="G88" s="9"/>
      <c r="H88" s="9"/>
      <c r="I88" s="9"/>
      <c r="J88" s="9">
        <f t="shared" si="11"/>
        <v>0</v>
      </c>
      <c r="K88" s="9"/>
      <c r="L88" s="9"/>
      <c r="M88" s="8"/>
      <c r="N88" s="1"/>
    </row>
    <row r="89" spans="1:14" s="14" customFormat="1" ht="17.25" customHeight="1">
      <c r="A89" s="4">
        <v>79</v>
      </c>
      <c r="B89" s="2" t="s">
        <v>59</v>
      </c>
      <c r="C89" s="9"/>
      <c r="D89" s="9"/>
      <c r="E89" s="9"/>
      <c r="F89" s="9"/>
      <c r="G89" s="9">
        <v>60</v>
      </c>
      <c r="H89" s="9"/>
      <c r="I89" s="9"/>
      <c r="J89" s="9">
        <f t="shared" si="11"/>
        <v>60</v>
      </c>
      <c r="K89" s="9">
        <v>60</v>
      </c>
      <c r="L89" s="9"/>
      <c r="M89" s="8"/>
      <c r="N89" s="1"/>
    </row>
    <row r="90" spans="1:14" s="14" customFormat="1" ht="17.25" customHeight="1">
      <c r="A90" s="4"/>
      <c r="B90" s="148" t="s">
        <v>447</v>
      </c>
      <c r="C90" s="9"/>
      <c r="D90" s="9"/>
      <c r="E90" s="9"/>
      <c r="F90" s="9"/>
      <c r="G90" s="9">
        <v>200</v>
      </c>
      <c r="H90" s="9"/>
      <c r="I90" s="9"/>
      <c r="J90" s="9">
        <f t="shared" si="11"/>
        <v>200</v>
      </c>
      <c r="K90" s="9">
        <v>200</v>
      </c>
      <c r="L90" s="8"/>
      <c r="M90" s="8"/>
      <c r="N90" s="1"/>
    </row>
    <row r="91" spans="1:14" s="14" customFormat="1" ht="17.25" customHeight="1">
      <c r="A91" s="1">
        <v>80</v>
      </c>
      <c r="B91" s="3" t="s">
        <v>243</v>
      </c>
      <c r="C91" s="9"/>
      <c r="D91" s="9"/>
      <c r="E91" s="9"/>
      <c r="F91" s="9"/>
      <c r="G91" s="9">
        <v>100</v>
      </c>
      <c r="H91" s="9"/>
      <c r="I91" s="9"/>
      <c r="J91" s="9">
        <f t="shared" si="11"/>
        <v>100</v>
      </c>
      <c r="K91" s="9">
        <v>100</v>
      </c>
      <c r="L91" s="8"/>
      <c r="M91" s="8"/>
      <c r="N91" s="1"/>
    </row>
    <row r="93" s="14" customFormat="1" ht="12"/>
    <row r="94" s="14" customFormat="1" ht="12"/>
    <row r="95" s="14" customFormat="1" ht="12"/>
    <row r="96" s="14" customFormat="1" ht="12"/>
    <row r="97" s="14" customFormat="1" ht="12"/>
    <row r="98" s="14" customFormat="1" ht="12"/>
    <row r="99" s="14" customFormat="1" ht="12"/>
    <row r="100" s="14" customFormat="1" ht="12"/>
    <row r="101" s="14" customFormat="1" ht="12"/>
    <row r="102" s="14" customFormat="1" ht="12"/>
    <row r="103" s="14" customFormat="1" ht="12"/>
    <row r="104" s="14" customFormat="1" ht="12"/>
    <row r="105" s="14" customFormat="1" ht="12"/>
    <row r="106" s="14" customFormat="1" ht="12"/>
  </sheetData>
  <sheetProtection/>
  <mergeCells count="18">
    <mergeCell ref="A2:N2"/>
    <mergeCell ref="K4:M4"/>
    <mergeCell ref="C4:E4"/>
    <mergeCell ref="H4:I4"/>
    <mergeCell ref="J4:J6"/>
    <mergeCell ref="A3:B3"/>
    <mergeCell ref="H5:H6"/>
    <mergeCell ref="I5:I6"/>
    <mergeCell ref="A7:B7"/>
    <mergeCell ref="A4:B6"/>
    <mergeCell ref="N4:N6"/>
    <mergeCell ref="E5:E6"/>
    <mergeCell ref="G4:G6"/>
    <mergeCell ref="F4:F6"/>
    <mergeCell ref="C5:D5"/>
    <mergeCell ref="K5:K6"/>
    <mergeCell ref="L5:L6"/>
    <mergeCell ref="M5:M6"/>
  </mergeCells>
  <printOptions/>
  <pageMargins left="0.5511811023622047" right="0.1968503937007874" top="0.7480314960629921" bottom="0.5905511811023623" header="0.5118110236220472" footer="0"/>
  <pageSetup fitToHeight="0" fitToWidth="1" horizontalDpi="600" verticalDpi="600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52"/>
  <sheetViews>
    <sheetView showZeros="0" zoomScalePageLayoutView="0" workbookViewId="0" topLeftCell="A1">
      <pane ySplit="7" topLeftCell="BM33" activePane="bottomLeft" state="frozen"/>
      <selection pane="topLeft" activeCell="A1" sqref="A1"/>
      <selection pane="bottomLeft" activeCell="A2" sqref="A2:O2"/>
    </sheetView>
  </sheetViews>
  <sheetFormatPr defaultColWidth="9.00390625" defaultRowHeight="14.25"/>
  <cols>
    <col min="1" max="1" width="26.625" style="44" customWidth="1"/>
    <col min="2" max="8" width="5.875" style="44" customWidth="1"/>
    <col min="9" max="15" width="5.875" style="63" customWidth="1"/>
    <col min="16" max="18" width="7.625" style="0" customWidth="1"/>
    <col min="19" max="19" width="9.625" style="0" customWidth="1"/>
    <col min="20" max="16384" width="9.00390625" style="44" customWidth="1"/>
  </cols>
  <sheetData>
    <row r="1" spans="1:252" ht="25.5" customHeight="1">
      <c r="A1" s="145" t="s">
        <v>445</v>
      </c>
      <c r="B1" s="146"/>
      <c r="C1" s="9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19" ht="29.25" customHeight="1">
      <c r="A2" s="202" t="s">
        <v>579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116"/>
      <c r="Q2" s="116"/>
      <c r="R2" s="116"/>
      <c r="S2" s="116"/>
    </row>
    <row r="3" spans="1:19" ht="18" customHeight="1">
      <c r="A3" s="204" t="s">
        <v>456</v>
      </c>
      <c r="B3" s="204"/>
      <c r="C3" s="204"/>
      <c r="D3" s="204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1"/>
      <c r="Q3" s="12"/>
      <c r="R3" s="12"/>
      <c r="S3" s="115"/>
    </row>
    <row r="4" spans="1:19" s="18" customFormat="1" ht="17.25" customHeight="1">
      <c r="A4" s="206" t="s">
        <v>1</v>
      </c>
      <c r="B4" s="206" t="s">
        <v>153</v>
      </c>
      <c r="C4" s="206"/>
      <c r="D4" s="206"/>
      <c r="E4" s="206"/>
      <c r="F4" s="206" t="s">
        <v>158</v>
      </c>
      <c r="G4" s="206" t="s">
        <v>159</v>
      </c>
      <c r="H4" s="206"/>
      <c r="I4" s="206"/>
      <c r="J4" s="206"/>
      <c r="K4" s="206"/>
      <c r="L4" s="206"/>
      <c r="M4" s="206"/>
      <c r="N4" s="206"/>
      <c r="O4" s="206"/>
      <c r="P4" s="235" t="s">
        <v>3</v>
      </c>
      <c r="Q4" s="236"/>
      <c r="R4" s="236"/>
      <c r="S4" s="225" t="s">
        <v>43</v>
      </c>
    </row>
    <row r="5" spans="1:19" s="18" customFormat="1" ht="19.5" customHeight="1">
      <c r="A5" s="206"/>
      <c r="B5" s="206" t="s">
        <v>154</v>
      </c>
      <c r="C5" s="206" t="s">
        <v>155</v>
      </c>
      <c r="D5" s="206" t="s">
        <v>156</v>
      </c>
      <c r="E5" s="206" t="s">
        <v>157</v>
      </c>
      <c r="F5" s="206"/>
      <c r="G5" s="206" t="s">
        <v>152</v>
      </c>
      <c r="H5" s="206" t="s">
        <v>224</v>
      </c>
      <c r="I5" s="206" t="s">
        <v>146</v>
      </c>
      <c r="J5" s="206"/>
      <c r="K5" s="206"/>
      <c r="L5" s="206"/>
      <c r="M5" s="206"/>
      <c r="N5" s="206"/>
      <c r="O5" s="206"/>
      <c r="P5" s="232" t="s">
        <v>31</v>
      </c>
      <c r="Q5" s="233" t="s">
        <v>435</v>
      </c>
      <c r="R5" s="233" t="s">
        <v>436</v>
      </c>
      <c r="S5" s="226"/>
    </row>
    <row r="6" spans="1:19" s="18" customFormat="1" ht="37.5" customHeight="1">
      <c r="A6" s="206"/>
      <c r="B6" s="206"/>
      <c r="C6" s="206"/>
      <c r="D6" s="206"/>
      <c r="E6" s="206"/>
      <c r="F6" s="206"/>
      <c r="G6" s="206"/>
      <c r="H6" s="206"/>
      <c r="I6" s="16" t="s">
        <v>147</v>
      </c>
      <c r="J6" s="16" t="s">
        <v>148</v>
      </c>
      <c r="K6" s="16" t="s">
        <v>149</v>
      </c>
      <c r="L6" s="16" t="s">
        <v>150</v>
      </c>
      <c r="M6" s="16" t="s">
        <v>363</v>
      </c>
      <c r="N6" s="16" t="s">
        <v>364</v>
      </c>
      <c r="O6" s="16" t="s">
        <v>225</v>
      </c>
      <c r="P6" s="227"/>
      <c r="Q6" s="234"/>
      <c r="R6" s="234"/>
      <c r="S6" s="227"/>
    </row>
    <row r="7" spans="1:19" s="47" customFormat="1" ht="15.75" customHeight="1">
      <c r="A7" s="46" t="s">
        <v>325</v>
      </c>
      <c r="B7" s="52">
        <f>SUM(B8:B17)</f>
        <v>28</v>
      </c>
      <c r="C7" s="52">
        <f aca="true" t="shared" si="0" ref="C7:R7">SUM(C8:C17)</f>
        <v>3</v>
      </c>
      <c r="D7" s="52">
        <f t="shared" si="0"/>
        <v>0</v>
      </c>
      <c r="E7" s="52">
        <f t="shared" si="0"/>
        <v>22</v>
      </c>
      <c r="F7" s="52">
        <f t="shared" si="0"/>
        <v>1098</v>
      </c>
      <c r="G7" s="52">
        <f t="shared" si="0"/>
        <v>842</v>
      </c>
      <c r="H7" s="52">
        <f t="shared" si="0"/>
        <v>11</v>
      </c>
      <c r="I7" s="52">
        <f t="shared" si="0"/>
        <v>245</v>
      </c>
      <c r="J7" s="52">
        <f t="shared" si="0"/>
        <v>15</v>
      </c>
      <c r="K7" s="52">
        <f t="shared" si="0"/>
        <v>18</v>
      </c>
      <c r="L7" s="52">
        <f t="shared" si="0"/>
        <v>0</v>
      </c>
      <c r="M7" s="52">
        <f t="shared" si="0"/>
        <v>12</v>
      </c>
      <c r="N7" s="52">
        <f t="shared" si="0"/>
        <v>15</v>
      </c>
      <c r="O7" s="52">
        <f t="shared" si="0"/>
        <v>185</v>
      </c>
      <c r="P7" s="52">
        <f t="shared" si="0"/>
        <v>518</v>
      </c>
      <c r="Q7" s="52">
        <f t="shared" si="0"/>
        <v>580</v>
      </c>
      <c r="R7" s="52">
        <f t="shared" si="0"/>
        <v>0</v>
      </c>
      <c r="S7" s="144"/>
    </row>
    <row r="8" spans="1:19" s="18" customFormat="1" ht="15.75" customHeight="1">
      <c r="A8" s="48" t="s">
        <v>100</v>
      </c>
      <c r="B8" s="53">
        <v>2</v>
      </c>
      <c r="C8" s="53"/>
      <c r="D8" s="53"/>
      <c r="E8" s="54"/>
      <c r="F8" s="49">
        <f>G8+H8+I8</f>
        <v>50</v>
      </c>
      <c r="G8" s="49">
        <v>48</v>
      </c>
      <c r="H8" s="49"/>
      <c r="I8" s="16">
        <v>2</v>
      </c>
      <c r="J8" s="16"/>
      <c r="K8" s="16"/>
      <c r="L8" s="16"/>
      <c r="M8" s="16"/>
      <c r="N8" s="16"/>
      <c r="O8" s="16">
        <v>2</v>
      </c>
      <c r="P8" s="1">
        <v>12</v>
      </c>
      <c r="Q8" s="17">
        <v>38</v>
      </c>
      <c r="R8" s="17"/>
      <c r="S8" s="17"/>
    </row>
    <row r="9" spans="1:19" s="18" customFormat="1" ht="15.75" customHeight="1">
      <c r="A9" s="48" t="s">
        <v>320</v>
      </c>
      <c r="B9" s="53"/>
      <c r="C9" s="53"/>
      <c r="D9" s="53"/>
      <c r="E9" s="54"/>
      <c r="F9" s="49">
        <f aca="true" t="shared" si="1" ref="F9:F58">G9+H9+I9</f>
        <v>0</v>
      </c>
      <c r="G9" s="49"/>
      <c r="H9" s="49"/>
      <c r="I9" s="16"/>
      <c r="J9" s="16"/>
      <c r="K9" s="16"/>
      <c r="L9" s="16"/>
      <c r="M9" s="16"/>
      <c r="N9" s="16"/>
      <c r="O9" s="16"/>
      <c r="P9" s="1"/>
      <c r="Q9" s="17"/>
      <c r="R9" s="17"/>
      <c r="S9" s="17"/>
    </row>
    <row r="10" spans="1:19" s="18" customFormat="1" ht="15.75" customHeight="1">
      <c r="A10" s="48" t="s">
        <v>101</v>
      </c>
      <c r="B10" s="53">
        <v>16</v>
      </c>
      <c r="C10" s="53"/>
      <c r="D10" s="53"/>
      <c r="E10" s="55">
        <v>22</v>
      </c>
      <c r="F10" s="49">
        <f t="shared" si="1"/>
        <v>737</v>
      </c>
      <c r="G10" s="43">
        <v>496</v>
      </c>
      <c r="H10" s="43">
        <v>11</v>
      </c>
      <c r="I10" s="16">
        <v>230</v>
      </c>
      <c r="J10" s="16">
        <v>15</v>
      </c>
      <c r="K10" s="16">
        <v>18</v>
      </c>
      <c r="L10" s="16"/>
      <c r="M10" s="16">
        <v>12</v>
      </c>
      <c r="N10" s="16">
        <v>15</v>
      </c>
      <c r="O10" s="16">
        <v>170</v>
      </c>
      <c r="P10" s="1">
        <v>441</v>
      </c>
      <c r="Q10" s="17">
        <v>296</v>
      </c>
      <c r="R10" s="17"/>
      <c r="S10" s="17"/>
    </row>
    <row r="11" spans="1:19" s="18" customFormat="1" ht="15.75" customHeight="1">
      <c r="A11" s="48" t="s">
        <v>102</v>
      </c>
      <c r="B11" s="53"/>
      <c r="C11" s="53">
        <v>3</v>
      </c>
      <c r="D11" s="53"/>
      <c r="E11" s="56"/>
      <c r="F11" s="49">
        <f t="shared" si="1"/>
        <v>71</v>
      </c>
      <c r="G11" s="43">
        <v>68</v>
      </c>
      <c r="H11" s="43"/>
      <c r="I11" s="16">
        <v>3</v>
      </c>
      <c r="J11" s="16"/>
      <c r="K11" s="16"/>
      <c r="L11" s="16"/>
      <c r="M11" s="16"/>
      <c r="N11" s="16"/>
      <c r="O11" s="16">
        <v>3</v>
      </c>
      <c r="P11" s="9">
        <v>15</v>
      </c>
      <c r="Q11" s="9">
        <v>56</v>
      </c>
      <c r="R11" s="9"/>
      <c r="S11" s="1"/>
    </row>
    <row r="12" spans="1:19" s="18" customFormat="1" ht="15.75" customHeight="1">
      <c r="A12" s="48" t="s">
        <v>103</v>
      </c>
      <c r="B12" s="53">
        <v>2</v>
      </c>
      <c r="C12" s="53"/>
      <c r="D12" s="53"/>
      <c r="E12" s="56"/>
      <c r="F12" s="49">
        <f t="shared" si="1"/>
        <v>48</v>
      </c>
      <c r="G12" s="43">
        <v>46</v>
      </c>
      <c r="H12" s="43"/>
      <c r="I12" s="16">
        <v>2</v>
      </c>
      <c r="J12" s="16"/>
      <c r="K12" s="16"/>
      <c r="L12" s="16"/>
      <c r="M12" s="16"/>
      <c r="N12" s="16"/>
      <c r="O12" s="16">
        <v>2</v>
      </c>
      <c r="P12" s="9">
        <v>10</v>
      </c>
      <c r="Q12" s="9">
        <v>38</v>
      </c>
      <c r="R12" s="9"/>
      <c r="S12" s="1"/>
    </row>
    <row r="13" spans="1:19" s="18" customFormat="1" ht="15.75" customHeight="1">
      <c r="A13" s="46" t="s">
        <v>104</v>
      </c>
      <c r="B13" s="52"/>
      <c r="C13" s="52"/>
      <c r="D13" s="52"/>
      <c r="E13" s="56"/>
      <c r="F13" s="49">
        <f t="shared" si="1"/>
        <v>0</v>
      </c>
      <c r="G13" s="43"/>
      <c r="H13" s="43"/>
      <c r="I13" s="16"/>
      <c r="J13" s="16"/>
      <c r="K13" s="16"/>
      <c r="L13" s="16"/>
      <c r="M13" s="16"/>
      <c r="N13" s="16"/>
      <c r="O13" s="16"/>
      <c r="P13" s="9"/>
      <c r="Q13" s="9"/>
      <c r="R13" s="9"/>
      <c r="S13" s="1"/>
    </row>
    <row r="14" spans="1:19" s="18" customFormat="1" ht="15.75" customHeight="1">
      <c r="A14" s="48" t="s">
        <v>378</v>
      </c>
      <c r="B14" s="53"/>
      <c r="C14" s="53"/>
      <c r="D14" s="53"/>
      <c r="E14" s="56"/>
      <c r="F14" s="49">
        <f t="shared" si="1"/>
        <v>0</v>
      </c>
      <c r="G14" s="43"/>
      <c r="H14" s="43"/>
      <c r="I14" s="16"/>
      <c r="J14" s="16"/>
      <c r="K14" s="16"/>
      <c r="L14" s="16"/>
      <c r="M14" s="16"/>
      <c r="N14" s="16"/>
      <c r="O14" s="16"/>
      <c r="P14" s="9"/>
      <c r="Q14" s="8"/>
      <c r="R14" s="8"/>
      <c r="S14" s="1"/>
    </row>
    <row r="15" spans="1:19" s="18" customFormat="1" ht="15.75" customHeight="1">
      <c r="A15" s="48" t="s">
        <v>379</v>
      </c>
      <c r="B15" s="53">
        <v>6</v>
      </c>
      <c r="C15" s="53"/>
      <c r="D15" s="53"/>
      <c r="E15" s="57"/>
      <c r="F15" s="49">
        <f t="shared" si="1"/>
        <v>144</v>
      </c>
      <c r="G15" s="17">
        <v>138</v>
      </c>
      <c r="H15" s="17"/>
      <c r="I15" s="16">
        <v>6</v>
      </c>
      <c r="J15" s="16"/>
      <c r="K15" s="16"/>
      <c r="L15" s="16"/>
      <c r="M15" s="16"/>
      <c r="N15" s="16"/>
      <c r="O15" s="16">
        <v>6</v>
      </c>
      <c r="P15" s="9">
        <v>30</v>
      </c>
      <c r="Q15" s="8">
        <v>114</v>
      </c>
      <c r="R15" s="8"/>
      <c r="S15" s="1"/>
    </row>
    <row r="16" spans="1:19" s="18" customFormat="1" ht="15.75" customHeight="1">
      <c r="A16" s="48" t="s">
        <v>380</v>
      </c>
      <c r="B16" s="53">
        <v>2</v>
      </c>
      <c r="C16" s="53"/>
      <c r="D16" s="53"/>
      <c r="E16" s="56"/>
      <c r="F16" s="49">
        <f t="shared" si="1"/>
        <v>48</v>
      </c>
      <c r="G16" s="43">
        <v>46</v>
      </c>
      <c r="H16" s="43"/>
      <c r="I16" s="16">
        <v>2</v>
      </c>
      <c r="J16" s="16"/>
      <c r="K16" s="16"/>
      <c r="L16" s="16"/>
      <c r="M16" s="16"/>
      <c r="N16" s="16"/>
      <c r="O16" s="16">
        <v>2</v>
      </c>
      <c r="P16" s="9">
        <v>10</v>
      </c>
      <c r="Q16" s="8">
        <v>38</v>
      </c>
      <c r="R16" s="8"/>
      <c r="S16" s="1"/>
    </row>
    <row r="17" spans="1:19" s="18" customFormat="1" ht="15.75" customHeight="1">
      <c r="A17" s="48" t="s">
        <v>457</v>
      </c>
      <c r="B17" s="53"/>
      <c r="C17" s="53"/>
      <c r="D17" s="53"/>
      <c r="E17" s="56"/>
      <c r="F17" s="49">
        <f t="shared" si="1"/>
        <v>0</v>
      </c>
      <c r="G17" s="43"/>
      <c r="H17" s="43"/>
      <c r="I17" s="16"/>
      <c r="J17" s="16"/>
      <c r="K17" s="16"/>
      <c r="L17" s="16"/>
      <c r="M17" s="16"/>
      <c r="N17" s="16"/>
      <c r="O17" s="16"/>
      <c r="P17" s="9"/>
      <c r="Q17" s="8"/>
      <c r="R17" s="8"/>
      <c r="S17" s="1"/>
    </row>
    <row r="18" spans="1:19" s="18" customFormat="1" ht="15.75" customHeight="1">
      <c r="A18" s="46" t="s">
        <v>326</v>
      </c>
      <c r="B18" s="52"/>
      <c r="C18" s="52"/>
      <c r="D18" s="52"/>
      <c r="E18" s="56"/>
      <c r="F18" s="49">
        <f t="shared" si="1"/>
        <v>0</v>
      </c>
      <c r="G18" s="43"/>
      <c r="H18" s="43"/>
      <c r="I18" s="16"/>
      <c r="J18" s="16"/>
      <c r="K18" s="16"/>
      <c r="L18" s="16"/>
      <c r="M18" s="16"/>
      <c r="N18" s="16"/>
      <c r="O18" s="16"/>
      <c r="P18" s="9"/>
      <c r="Q18" s="8"/>
      <c r="R18" s="8"/>
      <c r="S18" s="1"/>
    </row>
    <row r="19" spans="1:19" s="18" customFormat="1" ht="15.75" customHeight="1">
      <c r="A19" s="48" t="s">
        <v>105</v>
      </c>
      <c r="B19" s="53"/>
      <c r="C19" s="53"/>
      <c r="D19" s="53"/>
      <c r="E19" s="56"/>
      <c r="F19" s="49">
        <f t="shared" si="1"/>
        <v>0</v>
      </c>
      <c r="G19" s="43"/>
      <c r="H19" s="43"/>
      <c r="I19" s="16"/>
      <c r="J19" s="16"/>
      <c r="K19" s="16"/>
      <c r="L19" s="16"/>
      <c r="M19" s="16"/>
      <c r="N19" s="16"/>
      <c r="O19" s="16"/>
      <c r="P19" s="10"/>
      <c r="Q19" s="7"/>
      <c r="R19" s="7"/>
      <c r="S19" s="1"/>
    </row>
    <row r="20" spans="1:19" s="18" customFormat="1" ht="15.75" customHeight="1">
      <c r="A20" s="48" t="s">
        <v>106</v>
      </c>
      <c r="B20" s="53"/>
      <c r="C20" s="53"/>
      <c r="D20" s="53"/>
      <c r="E20" s="54"/>
      <c r="F20" s="49">
        <f t="shared" si="1"/>
        <v>0</v>
      </c>
      <c r="G20" s="49"/>
      <c r="H20" s="49"/>
      <c r="I20" s="16"/>
      <c r="J20" s="16"/>
      <c r="K20" s="16"/>
      <c r="L20" s="16"/>
      <c r="M20" s="16"/>
      <c r="N20" s="16"/>
      <c r="O20" s="16"/>
      <c r="P20" s="9"/>
      <c r="Q20" s="8"/>
      <c r="R20" s="8"/>
      <c r="S20" s="1"/>
    </row>
    <row r="21" spans="1:19" s="18" customFormat="1" ht="15.75" customHeight="1">
      <c r="A21" s="46" t="s">
        <v>338</v>
      </c>
      <c r="B21" s="52"/>
      <c r="C21" s="52"/>
      <c r="D21" s="52"/>
      <c r="E21" s="54"/>
      <c r="F21" s="49">
        <f t="shared" si="1"/>
        <v>0</v>
      </c>
      <c r="G21" s="49"/>
      <c r="H21" s="49"/>
      <c r="I21" s="16"/>
      <c r="J21" s="16"/>
      <c r="K21" s="16"/>
      <c r="L21" s="16"/>
      <c r="M21" s="16"/>
      <c r="N21" s="16"/>
      <c r="O21" s="16"/>
      <c r="P21" s="10"/>
      <c r="Q21" s="7"/>
      <c r="R21" s="7"/>
      <c r="S21" s="1"/>
    </row>
    <row r="22" spans="1:19" s="18" customFormat="1" ht="15.75" customHeight="1">
      <c r="A22" s="48" t="s">
        <v>108</v>
      </c>
      <c r="B22" s="53"/>
      <c r="C22" s="53"/>
      <c r="D22" s="53"/>
      <c r="E22" s="54"/>
      <c r="F22" s="49">
        <f t="shared" si="1"/>
        <v>0</v>
      </c>
      <c r="G22" s="49"/>
      <c r="H22" s="49"/>
      <c r="I22" s="16"/>
      <c r="J22" s="16"/>
      <c r="K22" s="16"/>
      <c r="L22" s="16"/>
      <c r="M22" s="16"/>
      <c r="N22" s="16"/>
      <c r="O22" s="16"/>
      <c r="P22" s="10"/>
      <c r="Q22" s="7"/>
      <c r="R22" s="7"/>
      <c r="S22" s="1"/>
    </row>
    <row r="23" spans="1:19" s="18" customFormat="1" ht="15.75" customHeight="1">
      <c r="A23" s="48" t="s">
        <v>109</v>
      </c>
      <c r="B23" s="53"/>
      <c r="C23" s="53"/>
      <c r="D23" s="53"/>
      <c r="E23" s="57"/>
      <c r="F23" s="49">
        <f t="shared" si="1"/>
        <v>0</v>
      </c>
      <c r="G23" s="17"/>
      <c r="H23" s="17"/>
      <c r="I23" s="16"/>
      <c r="J23" s="16"/>
      <c r="K23" s="16"/>
      <c r="L23" s="16"/>
      <c r="M23" s="16"/>
      <c r="N23" s="16"/>
      <c r="O23" s="16"/>
      <c r="P23" s="10"/>
      <c r="Q23" s="7"/>
      <c r="R23" s="7"/>
      <c r="S23" s="1"/>
    </row>
    <row r="24" spans="1:19" s="18" customFormat="1" ht="15.75" customHeight="1">
      <c r="A24" s="48" t="s">
        <v>110</v>
      </c>
      <c r="B24" s="53"/>
      <c r="C24" s="53"/>
      <c r="D24" s="53"/>
      <c r="E24" s="57"/>
      <c r="F24" s="49">
        <f t="shared" si="1"/>
        <v>0</v>
      </c>
      <c r="G24" s="17"/>
      <c r="H24" s="17"/>
      <c r="I24" s="16"/>
      <c r="J24" s="16"/>
      <c r="K24" s="16"/>
      <c r="L24" s="16"/>
      <c r="M24" s="16"/>
      <c r="N24" s="16"/>
      <c r="O24" s="16"/>
      <c r="P24" s="10"/>
      <c r="Q24" s="7"/>
      <c r="R24" s="7"/>
      <c r="S24" s="1"/>
    </row>
    <row r="25" spans="1:19" s="18" customFormat="1" ht="15.75" customHeight="1">
      <c r="A25" s="48" t="s">
        <v>111</v>
      </c>
      <c r="B25" s="53"/>
      <c r="C25" s="53"/>
      <c r="D25" s="53"/>
      <c r="E25" s="57"/>
      <c r="F25" s="49">
        <f t="shared" si="1"/>
        <v>0</v>
      </c>
      <c r="G25" s="17"/>
      <c r="H25" s="17"/>
      <c r="I25" s="16"/>
      <c r="J25" s="16"/>
      <c r="K25" s="16"/>
      <c r="L25" s="16"/>
      <c r="M25" s="16"/>
      <c r="N25" s="16"/>
      <c r="O25" s="16"/>
      <c r="P25" s="9">
        <f>P26+P27+P28</f>
        <v>0</v>
      </c>
      <c r="Q25" s="9">
        <f>Q26+Q27+Q28</f>
        <v>0</v>
      </c>
      <c r="R25" s="9"/>
      <c r="S25" s="1"/>
    </row>
    <row r="26" spans="1:19" s="18" customFormat="1" ht="15.75" customHeight="1">
      <c r="A26" s="46" t="s">
        <v>328</v>
      </c>
      <c r="B26" s="52"/>
      <c r="C26" s="52"/>
      <c r="D26" s="52"/>
      <c r="E26" s="57"/>
      <c r="F26" s="49">
        <f t="shared" si="1"/>
        <v>0</v>
      </c>
      <c r="G26" s="17"/>
      <c r="H26" s="17"/>
      <c r="I26" s="16"/>
      <c r="J26" s="16"/>
      <c r="K26" s="16"/>
      <c r="L26" s="16"/>
      <c r="M26" s="16"/>
      <c r="N26" s="16"/>
      <c r="O26" s="16"/>
      <c r="P26" s="9"/>
      <c r="Q26" s="8"/>
      <c r="R26" s="8"/>
      <c r="S26" s="1"/>
    </row>
    <row r="27" spans="1:19" s="18" customFormat="1" ht="15.75" customHeight="1">
      <c r="A27" s="48" t="s">
        <v>113</v>
      </c>
      <c r="B27" s="53"/>
      <c r="C27" s="53"/>
      <c r="D27" s="53"/>
      <c r="E27" s="57"/>
      <c r="F27" s="49">
        <f t="shared" si="1"/>
        <v>0</v>
      </c>
      <c r="G27" s="17"/>
      <c r="H27" s="17"/>
      <c r="I27" s="16"/>
      <c r="J27" s="16"/>
      <c r="K27" s="16"/>
      <c r="L27" s="16"/>
      <c r="M27" s="16"/>
      <c r="N27" s="16"/>
      <c r="O27" s="16"/>
      <c r="P27" s="9"/>
      <c r="Q27" s="8"/>
      <c r="R27" s="8"/>
      <c r="S27" s="1"/>
    </row>
    <row r="28" spans="1:19" s="18" customFormat="1" ht="15.75" customHeight="1">
      <c r="A28" s="48" t="s">
        <v>114</v>
      </c>
      <c r="B28" s="53"/>
      <c r="C28" s="53"/>
      <c r="D28" s="53"/>
      <c r="E28" s="54"/>
      <c r="F28" s="49">
        <f t="shared" si="1"/>
        <v>0</v>
      </c>
      <c r="G28" s="49"/>
      <c r="H28" s="49"/>
      <c r="I28" s="16"/>
      <c r="J28" s="16"/>
      <c r="K28" s="16"/>
      <c r="L28" s="16"/>
      <c r="M28" s="16"/>
      <c r="N28" s="16"/>
      <c r="O28" s="16"/>
      <c r="P28" s="9"/>
      <c r="Q28" s="8"/>
      <c r="R28" s="8"/>
      <c r="S28" s="1"/>
    </row>
    <row r="29" spans="1:19" s="18" customFormat="1" ht="15.75" customHeight="1">
      <c r="A29" s="46" t="s">
        <v>329</v>
      </c>
      <c r="B29" s="52">
        <f>SUM(B30:B32)</f>
        <v>0</v>
      </c>
      <c r="C29" s="52">
        <f aca="true" t="shared" si="2" ref="C29:R29">SUM(C30:C32)</f>
        <v>3</v>
      </c>
      <c r="D29" s="52">
        <f t="shared" si="2"/>
        <v>0</v>
      </c>
      <c r="E29" s="52">
        <f t="shared" si="2"/>
        <v>0</v>
      </c>
      <c r="F29" s="49">
        <f t="shared" si="1"/>
        <v>72</v>
      </c>
      <c r="G29" s="52">
        <f t="shared" si="2"/>
        <v>69</v>
      </c>
      <c r="H29" s="52">
        <f t="shared" si="2"/>
        <v>0</v>
      </c>
      <c r="I29" s="52">
        <f t="shared" si="2"/>
        <v>3</v>
      </c>
      <c r="J29" s="52">
        <f t="shared" si="2"/>
        <v>0</v>
      </c>
      <c r="K29" s="52">
        <f t="shared" si="2"/>
        <v>0</v>
      </c>
      <c r="L29" s="52">
        <f t="shared" si="2"/>
        <v>0</v>
      </c>
      <c r="M29" s="52">
        <f t="shared" si="2"/>
        <v>0</v>
      </c>
      <c r="N29" s="52">
        <f t="shared" si="2"/>
        <v>0</v>
      </c>
      <c r="O29" s="52">
        <f t="shared" si="2"/>
        <v>3</v>
      </c>
      <c r="P29" s="52">
        <f t="shared" si="2"/>
        <v>16</v>
      </c>
      <c r="Q29" s="52">
        <f t="shared" si="2"/>
        <v>56</v>
      </c>
      <c r="R29" s="52">
        <f t="shared" si="2"/>
        <v>0</v>
      </c>
      <c r="S29" s="1"/>
    </row>
    <row r="30" spans="1:19" s="18" customFormat="1" ht="15.75" customHeight="1">
      <c r="A30" s="48" t="s">
        <v>116</v>
      </c>
      <c r="B30" s="53"/>
      <c r="C30" s="53">
        <v>3</v>
      </c>
      <c r="D30" s="53"/>
      <c r="E30" s="57"/>
      <c r="F30" s="49">
        <f t="shared" si="1"/>
        <v>72</v>
      </c>
      <c r="G30" s="17">
        <v>69</v>
      </c>
      <c r="H30" s="17"/>
      <c r="I30" s="16">
        <v>3</v>
      </c>
      <c r="J30" s="16"/>
      <c r="K30" s="16"/>
      <c r="L30" s="16"/>
      <c r="M30" s="16"/>
      <c r="N30" s="16"/>
      <c r="O30" s="16">
        <v>3</v>
      </c>
      <c r="P30" s="9">
        <v>16</v>
      </c>
      <c r="Q30" s="15">
        <v>56</v>
      </c>
      <c r="R30" s="15"/>
      <c r="S30" s="1"/>
    </row>
    <row r="31" spans="1:19" s="18" customFormat="1" ht="15.75" customHeight="1">
      <c r="A31" s="48" t="s">
        <v>117</v>
      </c>
      <c r="B31" s="53"/>
      <c r="C31" s="53"/>
      <c r="D31" s="53"/>
      <c r="E31" s="57"/>
      <c r="F31" s="49">
        <f t="shared" si="1"/>
        <v>0</v>
      </c>
      <c r="G31" s="17"/>
      <c r="H31" s="17"/>
      <c r="I31" s="16"/>
      <c r="J31" s="16"/>
      <c r="K31" s="16"/>
      <c r="L31" s="16"/>
      <c r="M31" s="16"/>
      <c r="N31" s="16"/>
      <c r="O31" s="16"/>
      <c r="P31" s="9"/>
      <c r="Q31" s="15"/>
      <c r="R31" s="15"/>
      <c r="S31" s="1"/>
    </row>
    <row r="32" spans="1:19" s="18" customFormat="1" ht="15.75" customHeight="1">
      <c r="A32" s="48" t="s">
        <v>118</v>
      </c>
      <c r="B32" s="53"/>
      <c r="C32" s="53"/>
      <c r="D32" s="53"/>
      <c r="E32" s="57"/>
      <c r="F32" s="49">
        <f t="shared" si="1"/>
        <v>0</v>
      </c>
      <c r="G32" s="17"/>
      <c r="H32" s="17"/>
      <c r="I32" s="16"/>
      <c r="J32" s="16"/>
      <c r="K32" s="16"/>
      <c r="L32" s="16"/>
      <c r="M32" s="16"/>
      <c r="N32" s="16"/>
      <c r="O32" s="16"/>
      <c r="P32" s="9"/>
      <c r="Q32" s="9"/>
      <c r="R32" s="9"/>
      <c r="S32" s="1"/>
    </row>
    <row r="33" spans="1:19" s="18" customFormat="1" ht="15.75" customHeight="1">
      <c r="A33" s="46" t="s">
        <v>330</v>
      </c>
      <c r="B33" s="52">
        <f>SUM(B34:B36)</f>
        <v>0</v>
      </c>
      <c r="C33" s="52">
        <f aca="true" t="shared" si="3" ref="C33:R33">SUM(C34:C36)</f>
        <v>5</v>
      </c>
      <c r="D33" s="52">
        <f t="shared" si="3"/>
        <v>0</v>
      </c>
      <c r="E33" s="52">
        <f t="shared" si="3"/>
        <v>3</v>
      </c>
      <c r="F33" s="49">
        <f t="shared" si="1"/>
        <v>174</v>
      </c>
      <c r="G33" s="52">
        <f t="shared" si="3"/>
        <v>133</v>
      </c>
      <c r="H33" s="52">
        <f t="shared" si="3"/>
        <v>36</v>
      </c>
      <c r="I33" s="52">
        <f t="shared" si="3"/>
        <v>5</v>
      </c>
      <c r="J33" s="52">
        <f t="shared" si="3"/>
        <v>0</v>
      </c>
      <c r="K33" s="52">
        <f t="shared" si="3"/>
        <v>0</v>
      </c>
      <c r="L33" s="52">
        <f t="shared" si="3"/>
        <v>0</v>
      </c>
      <c r="M33" s="52">
        <f t="shared" si="3"/>
        <v>0</v>
      </c>
      <c r="N33" s="52">
        <f t="shared" si="3"/>
        <v>0</v>
      </c>
      <c r="O33" s="52">
        <f t="shared" si="3"/>
        <v>5</v>
      </c>
      <c r="P33" s="52">
        <f t="shared" si="3"/>
        <v>56</v>
      </c>
      <c r="Q33" s="52">
        <f t="shared" si="3"/>
        <v>94</v>
      </c>
      <c r="R33" s="52">
        <f t="shared" si="3"/>
        <v>24</v>
      </c>
      <c r="S33" s="1"/>
    </row>
    <row r="34" spans="1:19" s="18" customFormat="1" ht="15.75" customHeight="1">
      <c r="A34" s="48" t="s">
        <v>120</v>
      </c>
      <c r="B34" s="53"/>
      <c r="C34" s="53">
        <v>3</v>
      </c>
      <c r="D34" s="53"/>
      <c r="E34" s="57">
        <v>3</v>
      </c>
      <c r="F34" s="49">
        <f t="shared" si="1"/>
        <v>90</v>
      </c>
      <c r="G34" s="17">
        <v>87</v>
      </c>
      <c r="H34" s="17"/>
      <c r="I34" s="16">
        <v>3</v>
      </c>
      <c r="J34" s="16"/>
      <c r="K34" s="16"/>
      <c r="L34" s="16"/>
      <c r="M34" s="16"/>
      <c r="N34" s="16"/>
      <c r="O34" s="16">
        <v>3</v>
      </c>
      <c r="P34" s="9">
        <v>20</v>
      </c>
      <c r="Q34" s="15">
        <v>56</v>
      </c>
      <c r="R34" s="15">
        <v>14</v>
      </c>
      <c r="S34" s="1"/>
    </row>
    <row r="35" spans="1:19" s="18" customFormat="1" ht="15.75" customHeight="1">
      <c r="A35" s="48" t="s">
        <v>121</v>
      </c>
      <c r="B35" s="53"/>
      <c r="C35" s="53">
        <v>2</v>
      </c>
      <c r="D35" s="53"/>
      <c r="E35" s="57"/>
      <c r="F35" s="49">
        <f t="shared" si="1"/>
        <v>48</v>
      </c>
      <c r="G35" s="17">
        <v>46</v>
      </c>
      <c r="H35" s="17"/>
      <c r="I35" s="16">
        <v>2</v>
      </c>
      <c r="J35" s="16"/>
      <c r="K35" s="16"/>
      <c r="L35" s="16"/>
      <c r="M35" s="16"/>
      <c r="N35" s="16"/>
      <c r="O35" s="16">
        <v>2</v>
      </c>
      <c r="P35" s="9"/>
      <c r="Q35" s="9">
        <v>38</v>
      </c>
      <c r="R35" s="9">
        <v>10</v>
      </c>
      <c r="S35" s="1"/>
    </row>
    <row r="36" spans="1:19" s="18" customFormat="1" ht="15.75" customHeight="1">
      <c r="A36" s="48" t="s">
        <v>122</v>
      </c>
      <c r="B36" s="53"/>
      <c r="C36" s="53"/>
      <c r="D36" s="53"/>
      <c r="E36" s="57"/>
      <c r="F36" s="49">
        <f t="shared" si="1"/>
        <v>36</v>
      </c>
      <c r="G36" s="17"/>
      <c r="H36" s="17">
        <v>36</v>
      </c>
      <c r="I36" s="16"/>
      <c r="J36" s="16"/>
      <c r="K36" s="16"/>
      <c r="L36" s="16"/>
      <c r="M36" s="16"/>
      <c r="N36" s="16"/>
      <c r="O36" s="16"/>
      <c r="P36" s="9">
        <v>36</v>
      </c>
      <c r="Q36" s="9"/>
      <c r="R36" s="15"/>
      <c r="S36" s="1"/>
    </row>
    <row r="37" spans="1:19" s="18" customFormat="1" ht="15.75" customHeight="1">
      <c r="A37" s="46" t="s">
        <v>322</v>
      </c>
      <c r="B37" s="52">
        <f>SUM(B38:B40)</f>
        <v>2</v>
      </c>
      <c r="C37" s="52">
        <f aca="true" t="shared" si="4" ref="C37:R37">SUM(C38:C40)</f>
        <v>2</v>
      </c>
      <c r="D37" s="52">
        <f t="shared" si="4"/>
        <v>0</v>
      </c>
      <c r="E37" s="52">
        <f t="shared" si="4"/>
        <v>0</v>
      </c>
      <c r="F37" s="49">
        <f t="shared" si="1"/>
        <v>96</v>
      </c>
      <c r="G37" s="52">
        <f t="shared" si="4"/>
        <v>92</v>
      </c>
      <c r="H37" s="52">
        <f t="shared" si="4"/>
        <v>0</v>
      </c>
      <c r="I37" s="52">
        <f t="shared" si="4"/>
        <v>4</v>
      </c>
      <c r="J37" s="52">
        <f t="shared" si="4"/>
        <v>0</v>
      </c>
      <c r="K37" s="52">
        <f t="shared" si="4"/>
        <v>0</v>
      </c>
      <c r="L37" s="52">
        <f t="shared" si="4"/>
        <v>0</v>
      </c>
      <c r="M37" s="52">
        <f t="shared" si="4"/>
        <v>0</v>
      </c>
      <c r="N37" s="52">
        <f t="shared" si="4"/>
        <v>0</v>
      </c>
      <c r="O37" s="52">
        <f t="shared" si="4"/>
        <v>4</v>
      </c>
      <c r="P37" s="52">
        <f t="shared" si="4"/>
        <v>20</v>
      </c>
      <c r="Q37" s="52">
        <f t="shared" si="4"/>
        <v>76</v>
      </c>
      <c r="R37" s="52">
        <f t="shared" si="4"/>
        <v>0</v>
      </c>
      <c r="S37" s="1"/>
    </row>
    <row r="38" spans="1:19" s="18" customFormat="1" ht="15.75" customHeight="1">
      <c r="A38" s="48" t="s">
        <v>321</v>
      </c>
      <c r="B38" s="53">
        <v>2</v>
      </c>
      <c r="C38" s="53">
        <v>2</v>
      </c>
      <c r="D38" s="53"/>
      <c r="E38" s="56"/>
      <c r="F38" s="49">
        <f t="shared" si="1"/>
        <v>96</v>
      </c>
      <c r="G38" s="43">
        <v>92</v>
      </c>
      <c r="H38" s="43"/>
      <c r="I38" s="16">
        <v>4</v>
      </c>
      <c r="J38" s="16"/>
      <c r="K38" s="16"/>
      <c r="L38" s="16"/>
      <c r="M38" s="16"/>
      <c r="N38" s="16"/>
      <c r="O38" s="16">
        <v>4</v>
      </c>
      <c r="P38" s="9">
        <v>20</v>
      </c>
      <c r="Q38" s="9">
        <v>76</v>
      </c>
      <c r="R38" s="15"/>
      <c r="S38" s="1"/>
    </row>
    <row r="39" spans="1:19" s="18" customFormat="1" ht="15.75" customHeight="1">
      <c r="A39" s="48" t="s">
        <v>124</v>
      </c>
      <c r="B39" s="53"/>
      <c r="C39" s="53"/>
      <c r="D39" s="53"/>
      <c r="E39" s="56"/>
      <c r="F39" s="49">
        <f t="shared" si="1"/>
        <v>0</v>
      </c>
      <c r="G39" s="43"/>
      <c r="H39" s="43"/>
      <c r="I39" s="16"/>
      <c r="J39" s="16"/>
      <c r="K39" s="16"/>
      <c r="L39" s="16"/>
      <c r="M39" s="16"/>
      <c r="N39" s="16"/>
      <c r="O39" s="16"/>
      <c r="P39" s="9"/>
      <c r="Q39" s="9"/>
      <c r="R39" s="15"/>
      <c r="S39" s="1"/>
    </row>
    <row r="40" spans="1:19" s="18" customFormat="1" ht="15.75" customHeight="1">
      <c r="A40" s="48" t="s">
        <v>125</v>
      </c>
      <c r="B40" s="53"/>
      <c r="C40" s="53"/>
      <c r="D40" s="53"/>
      <c r="E40" s="56"/>
      <c r="F40" s="49">
        <f t="shared" si="1"/>
        <v>0</v>
      </c>
      <c r="G40" s="43"/>
      <c r="H40" s="43"/>
      <c r="I40" s="16"/>
      <c r="J40" s="16"/>
      <c r="K40" s="16"/>
      <c r="L40" s="16"/>
      <c r="M40" s="16"/>
      <c r="N40" s="16"/>
      <c r="O40" s="16"/>
      <c r="P40" s="9"/>
      <c r="Q40" s="9"/>
      <c r="R40" s="9"/>
      <c r="S40" s="1"/>
    </row>
    <row r="41" spans="1:19" s="18" customFormat="1" ht="15.75" customHeight="1">
      <c r="A41" s="46" t="s">
        <v>332</v>
      </c>
      <c r="B41" s="52"/>
      <c r="C41" s="52">
        <v>1</v>
      </c>
      <c r="D41" s="52"/>
      <c r="E41" s="56"/>
      <c r="F41" s="49">
        <f t="shared" si="1"/>
        <v>24</v>
      </c>
      <c r="G41" s="43">
        <v>23</v>
      </c>
      <c r="H41" s="43"/>
      <c r="I41" s="16">
        <v>1</v>
      </c>
      <c r="J41" s="16"/>
      <c r="K41" s="16"/>
      <c r="L41" s="16"/>
      <c r="M41" s="16"/>
      <c r="N41" s="16"/>
      <c r="O41" s="16">
        <v>1</v>
      </c>
      <c r="P41" s="9">
        <v>5</v>
      </c>
      <c r="Q41" s="8">
        <v>19</v>
      </c>
      <c r="R41" s="15"/>
      <c r="S41" s="1"/>
    </row>
    <row r="42" spans="1:19" s="18" customFormat="1" ht="15.75" customHeight="1">
      <c r="A42" s="48" t="s">
        <v>127</v>
      </c>
      <c r="B42" s="53"/>
      <c r="C42" s="53">
        <v>1</v>
      </c>
      <c r="D42" s="53"/>
      <c r="E42" s="57"/>
      <c r="F42" s="49">
        <f t="shared" si="1"/>
        <v>24</v>
      </c>
      <c r="G42" s="17">
        <v>23</v>
      </c>
      <c r="H42" s="17"/>
      <c r="I42" s="16">
        <v>1</v>
      </c>
      <c r="J42" s="16"/>
      <c r="K42" s="16"/>
      <c r="L42" s="16"/>
      <c r="M42" s="16"/>
      <c r="N42" s="16"/>
      <c r="O42" s="16">
        <v>1</v>
      </c>
      <c r="P42" s="10">
        <v>5</v>
      </c>
      <c r="Q42" s="7">
        <v>19</v>
      </c>
      <c r="R42" s="35"/>
      <c r="S42" s="1"/>
    </row>
    <row r="43" spans="1:19" s="18" customFormat="1" ht="15.75" customHeight="1">
      <c r="A43" s="46" t="s">
        <v>339</v>
      </c>
      <c r="B43" s="52"/>
      <c r="C43" s="52"/>
      <c r="D43" s="52"/>
      <c r="E43" s="57">
        <v>10</v>
      </c>
      <c r="F43" s="49">
        <f t="shared" si="1"/>
        <v>60</v>
      </c>
      <c r="G43" s="17">
        <v>60</v>
      </c>
      <c r="H43" s="17"/>
      <c r="I43" s="16"/>
      <c r="J43" s="16"/>
      <c r="K43" s="16"/>
      <c r="L43" s="16"/>
      <c r="M43" s="16"/>
      <c r="N43" s="16"/>
      <c r="O43" s="16"/>
      <c r="P43" s="10">
        <v>60</v>
      </c>
      <c r="Q43" s="7"/>
      <c r="R43" s="35"/>
      <c r="S43" s="1"/>
    </row>
    <row r="44" spans="1:19" s="18" customFormat="1" ht="15.75" customHeight="1">
      <c r="A44" s="48" t="s">
        <v>130</v>
      </c>
      <c r="B44" s="53"/>
      <c r="C44" s="53"/>
      <c r="D44" s="53"/>
      <c r="E44" s="55">
        <v>10</v>
      </c>
      <c r="F44" s="49">
        <f t="shared" si="1"/>
        <v>60</v>
      </c>
      <c r="G44" s="50">
        <v>60</v>
      </c>
      <c r="H44" s="50"/>
      <c r="I44" s="62"/>
      <c r="J44" s="62"/>
      <c r="K44" s="62"/>
      <c r="L44" s="62"/>
      <c r="M44" s="62"/>
      <c r="N44" s="62"/>
      <c r="O44" s="62"/>
      <c r="P44" s="9">
        <v>60</v>
      </c>
      <c r="Q44" s="8"/>
      <c r="R44" s="15"/>
      <c r="S44" s="1"/>
    </row>
    <row r="45" spans="1:19" s="18" customFormat="1" ht="15.75" customHeight="1">
      <c r="A45" s="46" t="s">
        <v>340</v>
      </c>
      <c r="B45" s="52">
        <f>SUM(B46:B49)</f>
        <v>0</v>
      </c>
      <c r="C45" s="52">
        <f aca="true" t="shared" si="5" ref="C45:R45">SUM(C46:C49)</f>
        <v>10</v>
      </c>
      <c r="D45" s="52">
        <f t="shared" si="5"/>
        <v>0</v>
      </c>
      <c r="E45" s="52">
        <f t="shared" si="5"/>
        <v>6</v>
      </c>
      <c r="F45" s="49">
        <f t="shared" si="1"/>
        <v>288</v>
      </c>
      <c r="G45" s="52">
        <f t="shared" si="5"/>
        <v>278</v>
      </c>
      <c r="H45" s="52">
        <f t="shared" si="5"/>
        <v>0</v>
      </c>
      <c r="I45" s="52">
        <f t="shared" si="5"/>
        <v>10</v>
      </c>
      <c r="J45" s="52">
        <f t="shared" si="5"/>
        <v>0</v>
      </c>
      <c r="K45" s="52">
        <f t="shared" si="5"/>
        <v>0</v>
      </c>
      <c r="L45" s="52">
        <f t="shared" si="5"/>
        <v>0</v>
      </c>
      <c r="M45" s="52">
        <f t="shared" si="5"/>
        <v>0</v>
      </c>
      <c r="N45" s="52">
        <f t="shared" si="5"/>
        <v>0</v>
      </c>
      <c r="O45" s="52">
        <f t="shared" si="5"/>
        <v>10</v>
      </c>
      <c r="P45" s="52">
        <f t="shared" si="5"/>
        <v>55</v>
      </c>
      <c r="Q45" s="52">
        <f t="shared" si="5"/>
        <v>231</v>
      </c>
      <c r="R45" s="52">
        <f t="shared" si="5"/>
        <v>2</v>
      </c>
      <c r="S45" s="1"/>
    </row>
    <row r="46" spans="1:19" s="18" customFormat="1" ht="15.75" customHeight="1">
      <c r="A46" s="48" t="s">
        <v>132</v>
      </c>
      <c r="B46" s="53"/>
      <c r="C46" s="53">
        <v>7</v>
      </c>
      <c r="D46" s="53"/>
      <c r="E46" s="58">
        <v>6</v>
      </c>
      <c r="F46" s="49">
        <f t="shared" si="1"/>
        <v>216</v>
      </c>
      <c r="G46" s="51">
        <v>209</v>
      </c>
      <c r="H46" s="51"/>
      <c r="I46" s="62">
        <v>7</v>
      </c>
      <c r="J46" s="62"/>
      <c r="K46" s="62"/>
      <c r="L46" s="62"/>
      <c r="M46" s="62"/>
      <c r="N46" s="62"/>
      <c r="O46" s="62">
        <v>7</v>
      </c>
      <c r="P46" s="9">
        <v>40</v>
      </c>
      <c r="Q46" s="8">
        <v>174</v>
      </c>
      <c r="R46" s="15">
        <v>2</v>
      </c>
      <c r="S46" s="1"/>
    </row>
    <row r="47" spans="1:19" s="18" customFormat="1" ht="15.75" customHeight="1">
      <c r="A47" s="48" t="s">
        <v>133</v>
      </c>
      <c r="B47" s="53"/>
      <c r="C47" s="53">
        <v>1</v>
      </c>
      <c r="D47" s="53"/>
      <c r="E47" s="56"/>
      <c r="F47" s="49">
        <f t="shared" si="1"/>
        <v>24</v>
      </c>
      <c r="G47" s="43">
        <v>23</v>
      </c>
      <c r="H47" s="43"/>
      <c r="I47" s="16">
        <v>1</v>
      </c>
      <c r="J47" s="16"/>
      <c r="K47" s="16"/>
      <c r="L47" s="16"/>
      <c r="M47" s="16"/>
      <c r="N47" s="16"/>
      <c r="O47" s="16">
        <v>1</v>
      </c>
      <c r="P47" s="9">
        <v>5</v>
      </c>
      <c r="Q47" s="8">
        <v>19</v>
      </c>
      <c r="R47" s="15"/>
      <c r="S47" s="1"/>
    </row>
    <row r="48" spans="1:19" s="18" customFormat="1" ht="15.75" customHeight="1">
      <c r="A48" s="48" t="s">
        <v>134</v>
      </c>
      <c r="B48" s="53"/>
      <c r="C48" s="53">
        <v>2</v>
      </c>
      <c r="D48" s="53"/>
      <c r="E48" s="56"/>
      <c r="F48" s="49">
        <f t="shared" si="1"/>
        <v>48</v>
      </c>
      <c r="G48" s="43">
        <v>46</v>
      </c>
      <c r="H48" s="43"/>
      <c r="I48" s="16">
        <v>2</v>
      </c>
      <c r="J48" s="16"/>
      <c r="K48" s="16"/>
      <c r="L48" s="16"/>
      <c r="M48" s="16"/>
      <c r="N48" s="16"/>
      <c r="O48" s="16">
        <v>2</v>
      </c>
      <c r="P48" s="9">
        <v>10</v>
      </c>
      <c r="Q48" s="8">
        <v>38</v>
      </c>
      <c r="R48" s="15"/>
      <c r="S48" s="1"/>
    </row>
    <row r="49" spans="1:19" s="18" customFormat="1" ht="15.75" customHeight="1">
      <c r="A49" s="48" t="s">
        <v>135</v>
      </c>
      <c r="B49" s="53"/>
      <c r="C49" s="53"/>
      <c r="D49" s="53"/>
      <c r="E49" s="56"/>
      <c r="F49" s="49">
        <f t="shared" si="1"/>
        <v>0</v>
      </c>
      <c r="G49" s="43"/>
      <c r="H49" s="43"/>
      <c r="I49" s="16"/>
      <c r="J49" s="16"/>
      <c r="K49" s="16"/>
      <c r="L49" s="16"/>
      <c r="M49" s="16"/>
      <c r="N49" s="16"/>
      <c r="O49" s="16"/>
      <c r="P49" s="9"/>
      <c r="Q49" s="8"/>
      <c r="R49" s="15"/>
      <c r="S49" s="1"/>
    </row>
    <row r="50" spans="1:19" s="18" customFormat="1" ht="15.75" customHeight="1">
      <c r="A50" s="46" t="s">
        <v>341</v>
      </c>
      <c r="B50" s="52"/>
      <c r="C50" s="52"/>
      <c r="D50" s="52"/>
      <c r="E50" s="57"/>
      <c r="F50" s="49">
        <f t="shared" si="1"/>
        <v>0</v>
      </c>
      <c r="G50" s="17"/>
      <c r="H50" s="17"/>
      <c r="I50" s="16"/>
      <c r="J50" s="16"/>
      <c r="K50" s="16"/>
      <c r="L50" s="16"/>
      <c r="M50" s="16"/>
      <c r="N50" s="16"/>
      <c r="O50" s="16"/>
      <c r="P50" s="9"/>
      <c r="Q50" s="8"/>
      <c r="R50" s="15"/>
      <c r="S50" s="1"/>
    </row>
    <row r="51" spans="1:19" s="18" customFormat="1" ht="15.75" customHeight="1">
      <c r="A51" s="48" t="s">
        <v>137</v>
      </c>
      <c r="B51" s="53"/>
      <c r="C51" s="53"/>
      <c r="D51" s="53"/>
      <c r="E51" s="54"/>
      <c r="F51" s="49">
        <f t="shared" si="1"/>
        <v>0</v>
      </c>
      <c r="G51" s="43"/>
      <c r="H51" s="43"/>
      <c r="I51" s="16"/>
      <c r="J51" s="16"/>
      <c r="K51" s="16"/>
      <c r="L51" s="16"/>
      <c r="M51" s="16"/>
      <c r="N51" s="16"/>
      <c r="O51" s="16"/>
      <c r="P51" s="9"/>
      <c r="Q51" s="9"/>
      <c r="R51" s="9"/>
      <c r="S51" s="1"/>
    </row>
    <row r="52" spans="1:19" s="18" customFormat="1" ht="15.75" customHeight="1">
      <c r="A52" s="48" t="s">
        <v>138</v>
      </c>
      <c r="B52" s="53"/>
      <c r="C52" s="53"/>
      <c r="D52" s="53"/>
      <c r="E52" s="57"/>
      <c r="F52" s="49">
        <f t="shared" si="1"/>
        <v>0</v>
      </c>
      <c r="G52" s="17"/>
      <c r="H52" s="17"/>
      <c r="I52" s="16"/>
      <c r="J52" s="16"/>
      <c r="K52" s="16"/>
      <c r="L52" s="16"/>
      <c r="M52" s="16"/>
      <c r="N52" s="16"/>
      <c r="O52" s="16"/>
      <c r="P52" s="9"/>
      <c r="Q52" s="9"/>
      <c r="R52" s="9">
        <f>R53+R54+R55+R56+R57+R58</f>
        <v>0</v>
      </c>
      <c r="S52" s="1"/>
    </row>
    <row r="53" spans="1:19" s="18" customFormat="1" ht="15.75" customHeight="1">
      <c r="A53" s="46" t="s">
        <v>336</v>
      </c>
      <c r="B53" s="52">
        <f>SUM(B54:B55)</f>
        <v>0</v>
      </c>
      <c r="C53" s="52">
        <f aca="true" t="shared" si="6" ref="C53:R53">SUM(C54:C55)</f>
        <v>4</v>
      </c>
      <c r="D53" s="52">
        <f t="shared" si="6"/>
        <v>0</v>
      </c>
      <c r="E53" s="52">
        <f t="shared" si="6"/>
        <v>0</v>
      </c>
      <c r="F53" s="49">
        <f t="shared" si="1"/>
        <v>120</v>
      </c>
      <c r="G53" s="52">
        <f t="shared" si="6"/>
        <v>115</v>
      </c>
      <c r="H53" s="52">
        <f t="shared" si="6"/>
        <v>0</v>
      </c>
      <c r="I53" s="52">
        <f t="shared" si="6"/>
        <v>5</v>
      </c>
      <c r="J53" s="52">
        <f t="shared" si="6"/>
        <v>0</v>
      </c>
      <c r="K53" s="52">
        <f t="shared" si="6"/>
        <v>0</v>
      </c>
      <c r="L53" s="52">
        <f t="shared" si="6"/>
        <v>0</v>
      </c>
      <c r="M53" s="52">
        <f t="shared" si="6"/>
        <v>0</v>
      </c>
      <c r="N53" s="52">
        <f t="shared" si="6"/>
        <v>0</v>
      </c>
      <c r="O53" s="52">
        <f t="shared" si="6"/>
        <v>5</v>
      </c>
      <c r="P53" s="52">
        <f t="shared" si="6"/>
        <v>20</v>
      </c>
      <c r="Q53" s="52">
        <f t="shared" si="6"/>
        <v>100</v>
      </c>
      <c r="R53" s="52">
        <f t="shared" si="6"/>
        <v>0</v>
      </c>
      <c r="S53" s="1"/>
    </row>
    <row r="54" spans="1:19" s="18" customFormat="1" ht="15.75" customHeight="1">
      <c r="A54" s="48" t="s">
        <v>140</v>
      </c>
      <c r="B54" s="53"/>
      <c r="C54" s="53">
        <v>2</v>
      </c>
      <c r="D54" s="53"/>
      <c r="E54" s="57"/>
      <c r="F54" s="49">
        <f t="shared" si="1"/>
        <v>48</v>
      </c>
      <c r="G54" s="17">
        <v>46</v>
      </c>
      <c r="H54" s="17"/>
      <c r="I54" s="16">
        <v>2</v>
      </c>
      <c r="J54" s="16"/>
      <c r="K54" s="16"/>
      <c r="L54" s="16"/>
      <c r="M54" s="16"/>
      <c r="N54" s="16"/>
      <c r="O54" s="16">
        <v>2</v>
      </c>
      <c r="P54" s="10">
        <v>10</v>
      </c>
      <c r="Q54" s="10">
        <v>38</v>
      </c>
      <c r="R54" s="7"/>
      <c r="S54" s="1"/>
    </row>
    <row r="55" spans="1:19" s="47" customFormat="1" ht="15.75" customHeight="1">
      <c r="A55" s="48" t="s">
        <v>141</v>
      </c>
      <c r="B55" s="53"/>
      <c r="C55" s="53">
        <v>2</v>
      </c>
      <c r="D55" s="53"/>
      <c r="E55" s="54"/>
      <c r="F55" s="49">
        <f t="shared" si="1"/>
        <v>72</v>
      </c>
      <c r="G55" s="49">
        <v>69</v>
      </c>
      <c r="H55" s="49"/>
      <c r="I55" s="16">
        <v>3</v>
      </c>
      <c r="J55" s="16"/>
      <c r="K55" s="16"/>
      <c r="L55" s="16"/>
      <c r="M55" s="16"/>
      <c r="N55" s="16"/>
      <c r="O55" s="16">
        <v>3</v>
      </c>
      <c r="P55" s="10">
        <v>10</v>
      </c>
      <c r="Q55" s="10">
        <v>62</v>
      </c>
      <c r="R55" s="7"/>
      <c r="S55" s="1"/>
    </row>
    <row r="56" spans="1:19" s="18" customFormat="1" ht="16.5" customHeight="1">
      <c r="A56" s="46" t="s">
        <v>337</v>
      </c>
      <c r="B56" s="52"/>
      <c r="C56" s="52"/>
      <c r="D56" s="52"/>
      <c r="E56" s="54"/>
      <c r="F56" s="49">
        <f t="shared" si="1"/>
        <v>0</v>
      </c>
      <c r="G56" s="49"/>
      <c r="H56" s="49"/>
      <c r="I56" s="16"/>
      <c r="J56" s="16"/>
      <c r="K56" s="16"/>
      <c r="L56" s="16"/>
      <c r="M56" s="16"/>
      <c r="N56" s="16"/>
      <c r="O56" s="16"/>
      <c r="P56" s="10"/>
      <c r="Q56" s="10"/>
      <c r="R56" s="7"/>
      <c r="S56" s="1"/>
    </row>
    <row r="57" spans="1:19" s="18" customFormat="1" ht="16.5" customHeight="1">
      <c r="A57" s="48" t="s">
        <v>143</v>
      </c>
      <c r="B57" s="53"/>
      <c r="C57" s="53"/>
      <c r="D57" s="53"/>
      <c r="E57" s="56"/>
      <c r="F57" s="49">
        <f t="shared" si="1"/>
        <v>0</v>
      </c>
      <c r="G57" s="43"/>
      <c r="H57" s="43"/>
      <c r="I57" s="16"/>
      <c r="J57" s="16"/>
      <c r="K57" s="16"/>
      <c r="L57" s="16"/>
      <c r="M57" s="16"/>
      <c r="N57" s="16"/>
      <c r="O57" s="16"/>
      <c r="P57" s="10"/>
      <c r="Q57" s="10"/>
      <c r="R57" s="7"/>
      <c r="S57" s="1"/>
    </row>
    <row r="58" spans="1:19" s="18" customFormat="1" ht="16.5" customHeight="1">
      <c r="A58" s="48" t="s">
        <v>144</v>
      </c>
      <c r="B58" s="53"/>
      <c r="C58" s="53"/>
      <c r="D58" s="53"/>
      <c r="E58" s="56"/>
      <c r="F58" s="49">
        <f t="shared" si="1"/>
        <v>0</v>
      </c>
      <c r="G58" s="43"/>
      <c r="H58" s="43"/>
      <c r="I58" s="16"/>
      <c r="J58" s="16"/>
      <c r="K58" s="16"/>
      <c r="L58" s="16"/>
      <c r="M58" s="16"/>
      <c r="N58" s="16"/>
      <c r="O58" s="16"/>
      <c r="P58" s="9"/>
      <c r="Q58" s="9"/>
      <c r="R58" s="8"/>
      <c r="S58" s="1"/>
    </row>
    <row r="59" spans="1:19" s="18" customFormat="1" ht="18.75" customHeight="1">
      <c r="A59" s="17" t="s">
        <v>458</v>
      </c>
      <c r="B59" s="57">
        <f>B7+B18+B21+B26+B29+B33+B37+B41+B43+B45+B50+B53+B56</f>
        <v>30</v>
      </c>
      <c r="C59" s="57">
        <f aca="true" t="shared" si="7" ref="C59:R59">C7+C18+C21+C26+C29+C33+C37+C41+C43+C45+C50+C53+C56</f>
        <v>28</v>
      </c>
      <c r="D59" s="57">
        <f t="shared" si="7"/>
        <v>0</v>
      </c>
      <c r="E59" s="57">
        <f t="shared" si="7"/>
        <v>41</v>
      </c>
      <c r="F59" s="57">
        <f t="shared" si="7"/>
        <v>1932</v>
      </c>
      <c r="G59" s="57">
        <f t="shared" si="7"/>
        <v>1612</v>
      </c>
      <c r="H59" s="57">
        <f t="shared" si="7"/>
        <v>47</v>
      </c>
      <c r="I59" s="57">
        <f t="shared" si="7"/>
        <v>273</v>
      </c>
      <c r="J59" s="57">
        <f t="shared" si="7"/>
        <v>15</v>
      </c>
      <c r="K59" s="57">
        <f t="shared" si="7"/>
        <v>18</v>
      </c>
      <c r="L59" s="57">
        <f t="shared" si="7"/>
        <v>0</v>
      </c>
      <c r="M59" s="57">
        <f t="shared" si="7"/>
        <v>12</v>
      </c>
      <c r="N59" s="57">
        <f t="shared" si="7"/>
        <v>15</v>
      </c>
      <c r="O59" s="57">
        <f t="shared" si="7"/>
        <v>213</v>
      </c>
      <c r="P59" s="57">
        <f t="shared" si="7"/>
        <v>750</v>
      </c>
      <c r="Q59" s="57">
        <f t="shared" si="7"/>
        <v>1156</v>
      </c>
      <c r="R59" s="57">
        <f t="shared" si="7"/>
        <v>26</v>
      </c>
      <c r="S59" s="17"/>
    </row>
    <row r="60" spans="1:15" s="18" customFormat="1" ht="36" customHeight="1">
      <c r="A60" s="207" t="s">
        <v>437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</row>
    <row r="61" spans="9:15" s="18" customFormat="1" ht="12">
      <c r="I61" s="45"/>
      <c r="J61" s="45"/>
      <c r="K61" s="45"/>
      <c r="L61" s="45"/>
      <c r="M61" s="45"/>
      <c r="N61" s="45"/>
      <c r="O61" s="45"/>
    </row>
    <row r="62" spans="9:15" s="18" customFormat="1" ht="12">
      <c r="I62" s="45"/>
      <c r="J62" s="45"/>
      <c r="K62" s="45"/>
      <c r="L62" s="45"/>
      <c r="M62" s="45"/>
      <c r="N62" s="45"/>
      <c r="O62" s="45"/>
    </row>
    <row r="63" spans="9:15" s="18" customFormat="1" ht="12">
      <c r="I63" s="45"/>
      <c r="J63" s="45"/>
      <c r="K63" s="45"/>
      <c r="L63" s="45"/>
      <c r="M63" s="45"/>
      <c r="N63" s="45"/>
      <c r="O63" s="45"/>
    </row>
    <row r="64" spans="9:15" s="18" customFormat="1" ht="12">
      <c r="I64" s="45"/>
      <c r="J64" s="45"/>
      <c r="K64" s="45"/>
      <c r="L64" s="45"/>
      <c r="M64" s="45"/>
      <c r="N64" s="45"/>
      <c r="O64" s="45"/>
    </row>
    <row r="65" spans="9:15" s="18" customFormat="1" ht="12">
      <c r="I65" s="45"/>
      <c r="J65" s="45"/>
      <c r="K65" s="45"/>
      <c r="L65" s="45"/>
      <c r="M65" s="45"/>
      <c r="N65" s="45"/>
      <c r="O65" s="45"/>
    </row>
    <row r="66" spans="9:15" s="18" customFormat="1" ht="12">
      <c r="I66" s="45"/>
      <c r="J66" s="45"/>
      <c r="K66" s="45"/>
      <c r="L66" s="45"/>
      <c r="M66" s="45"/>
      <c r="N66" s="45"/>
      <c r="O66" s="45"/>
    </row>
    <row r="67" spans="9:15" s="18" customFormat="1" ht="12">
      <c r="I67" s="45"/>
      <c r="J67" s="45"/>
      <c r="K67" s="45"/>
      <c r="L67" s="45"/>
      <c r="M67" s="45"/>
      <c r="N67" s="45"/>
      <c r="O67" s="45"/>
    </row>
    <row r="68" spans="9:15" s="18" customFormat="1" ht="12">
      <c r="I68" s="45"/>
      <c r="J68" s="45"/>
      <c r="K68" s="45"/>
      <c r="L68" s="45"/>
      <c r="M68" s="45"/>
      <c r="N68" s="45"/>
      <c r="O68" s="45"/>
    </row>
    <row r="69" spans="9:15" s="18" customFormat="1" ht="12">
      <c r="I69" s="45"/>
      <c r="J69" s="45"/>
      <c r="K69" s="45"/>
      <c r="L69" s="45"/>
      <c r="M69" s="45"/>
      <c r="N69" s="45"/>
      <c r="O69" s="45"/>
    </row>
    <row r="70" spans="9:15" s="18" customFormat="1" ht="12">
      <c r="I70" s="45"/>
      <c r="J70" s="45"/>
      <c r="K70" s="45"/>
      <c r="L70" s="45"/>
      <c r="M70" s="45"/>
      <c r="N70" s="45"/>
      <c r="O70" s="45"/>
    </row>
    <row r="71" spans="9:15" s="18" customFormat="1" ht="12">
      <c r="I71" s="45"/>
      <c r="J71" s="45"/>
      <c r="K71" s="45"/>
      <c r="L71" s="45"/>
      <c r="M71" s="45"/>
      <c r="N71" s="45"/>
      <c r="O71" s="45"/>
    </row>
    <row r="72" spans="9:15" s="18" customFormat="1" ht="12">
      <c r="I72" s="45"/>
      <c r="J72" s="45"/>
      <c r="K72" s="45"/>
      <c r="L72" s="45"/>
      <c r="M72" s="45"/>
      <c r="N72" s="45"/>
      <c r="O72" s="45"/>
    </row>
    <row r="73" spans="9:15" s="18" customFormat="1" ht="12">
      <c r="I73" s="45"/>
      <c r="J73" s="45"/>
      <c r="K73" s="45"/>
      <c r="L73" s="45"/>
      <c r="M73" s="45"/>
      <c r="N73" s="45"/>
      <c r="O73" s="45"/>
    </row>
    <row r="74" spans="9:15" s="18" customFormat="1" ht="12">
      <c r="I74" s="45"/>
      <c r="J74" s="45"/>
      <c r="K74" s="45"/>
      <c r="L74" s="45"/>
      <c r="M74" s="45"/>
      <c r="N74" s="45"/>
      <c r="O74" s="45"/>
    </row>
    <row r="75" spans="9:15" s="18" customFormat="1" ht="12">
      <c r="I75" s="45"/>
      <c r="J75" s="45"/>
      <c r="K75" s="45"/>
      <c r="L75" s="45"/>
      <c r="M75" s="45"/>
      <c r="N75" s="45"/>
      <c r="O75" s="45"/>
    </row>
    <row r="76" spans="9:15" s="18" customFormat="1" ht="12">
      <c r="I76" s="45"/>
      <c r="J76" s="45"/>
      <c r="K76" s="45"/>
      <c r="L76" s="45"/>
      <c r="M76" s="45"/>
      <c r="N76" s="45"/>
      <c r="O76" s="45"/>
    </row>
    <row r="77" spans="9:15" s="18" customFormat="1" ht="12">
      <c r="I77" s="45"/>
      <c r="J77" s="45"/>
      <c r="K77" s="45"/>
      <c r="L77" s="45"/>
      <c r="M77" s="45"/>
      <c r="N77" s="45"/>
      <c r="O77" s="45"/>
    </row>
    <row r="78" spans="9:15" s="18" customFormat="1" ht="12">
      <c r="I78" s="45"/>
      <c r="J78" s="45"/>
      <c r="K78" s="45"/>
      <c r="L78" s="45"/>
      <c r="M78" s="45"/>
      <c r="N78" s="45"/>
      <c r="O78" s="45"/>
    </row>
    <row r="79" spans="9:15" s="18" customFormat="1" ht="12">
      <c r="I79" s="45"/>
      <c r="J79" s="45"/>
      <c r="K79" s="45"/>
      <c r="L79" s="45"/>
      <c r="M79" s="45"/>
      <c r="N79" s="45"/>
      <c r="O79" s="45"/>
    </row>
    <row r="80" spans="9:15" s="18" customFormat="1" ht="12">
      <c r="I80" s="45"/>
      <c r="J80" s="45"/>
      <c r="K80" s="45"/>
      <c r="L80" s="45"/>
      <c r="M80" s="45"/>
      <c r="N80" s="45"/>
      <c r="O80" s="45"/>
    </row>
    <row r="81" spans="9:15" s="18" customFormat="1" ht="12">
      <c r="I81" s="45"/>
      <c r="J81" s="45"/>
      <c r="K81" s="45"/>
      <c r="L81" s="45"/>
      <c r="M81" s="45"/>
      <c r="N81" s="45"/>
      <c r="O81" s="45"/>
    </row>
    <row r="82" spans="9:15" s="18" customFormat="1" ht="12">
      <c r="I82" s="45"/>
      <c r="J82" s="45"/>
      <c r="K82" s="45"/>
      <c r="L82" s="45"/>
      <c r="M82" s="45"/>
      <c r="N82" s="45"/>
      <c r="O82" s="45"/>
    </row>
    <row r="83" spans="9:15" s="18" customFormat="1" ht="12">
      <c r="I83" s="45"/>
      <c r="J83" s="45"/>
      <c r="K83" s="45"/>
      <c r="L83" s="45"/>
      <c r="M83" s="45"/>
      <c r="N83" s="45"/>
      <c r="O83" s="45"/>
    </row>
    <row r="84" spans="9:15" s="18" customFormat="1" ht="12">
      <c r="I84" s="45"/>
      <c r="J84" s="45"/>
      <c r="K84" s="45"/>
      <c r="L84" s="45"/>
      <c r="M84" s="45"/>
      <c r="N84" s="45"/>
      <c r="O84" s="45"/>
    </row>
    <row r="85" spans="9:15" s="18" customFormat="1" ht="12">
      <c r="I85" s="45"/>
      <c r="J85" s="45"/>
      <c r="K85" s="45"/>
      <c r="L85" s="45"/>
      <c r="M85" s="45"/>
      <c r="N85" s="45"/>
      <c r="O85" s="45"/>
    </row>
    <row r="86" spans="9:15" s="18" customFormat="1" ht="12">
      <c r="I86" s="45"/>
      <c r="J86" s="45"/>
      <c r="K86" s="45"/>
      <c r="L86" s="45"/>
      <c r="M86" s="45"/>
      <c r="N86" s="45"/>
      <c r="O86" s="45"/>
    </row>
    <row r="87" spans="9:15" s="18" customFormat="1" ht="12">
      <c r="I87" s="45"/>
      <c r="J87" s="45"/>
      <c r="K87" s="45"/>
      <c r="L87" s="45"/>
      <c r="M87" s="45"/>
      <c r="N87" s="45"/>
      <c r="O87" s="45"/>
    </row>
    <row r="88" spans="9:15" s="18" customFormat="1" ht="12">
      <c r="I88" s="45"/>
      <c r="J88" s="45"/>
      <c r="K88" s="45"/>
      <c r="L88" s="45"/>
      <c r="M88" s="45"/>
      <c r="N88" s="45"/>
      <c r="O88" s="45"/>
    </row>
    <row r="89" spans="9:15" s="18" customFormat="1" ht="12">
      <c r="I89" s="45"/>
      <c r="J89" s="45"/>
      <c r="K89" s="45"/>
      <c r="L89" s="45"/>
      <c r="M89" s="45"/>
      <c r="N89" s="45"/>
      <c r="O89" s="45"/>
    </row>
    <row r="90" spans="9:15" s="18" customFormat="1" ht="12">
      <c r="I90" s="45"/>
      <c r="J90" s="45"/>
      <c r="K90" s="45"/>
      <c r="L90" s="45"/>
      <c r="M90" s="45"/>
      <c r="N90" s="45"/>
      <c r="O90" s="45"/>
    </row>
    <row r="91" spans="9:15" s="18" customFormat="1" ht="12">
      <c r="I91" s="45"/>
      <c r="J91" s="45"/>
      <c r="K91" s="45"/>
      <c r="L91" s="45"/>
      <c r="M91" s="45"/>
      <c r="N91" s="45"/>
      <c r="O91" s="45"/>
    </row>
    <row r="92" spans="9:15" s="18" customFormat="1" ht="12">
      <c r="I92" s="45"/>
      <c r="J92" s="45"/>
      <c r="K92" s="45"/>
      <c r="L92" s="45"/>
      <c r="M92" s="45"/>
      <c r="N92" s="45"/>
      <c r="O92" s="45"/>
    </row>
    <row r="93" spans="9:15" s="18" customFormat="1" ht="12">
      <c r="I93" s="45"/>
      <c r="J93" s="45"/>
      <c r="K93" s="45"/>
      <c r="L93" s="45"/>
      <c r="M93" s="45"/>
      <c r="N93" s="45"/>
      <c r="O93" s="45"/>
    </row>
    <row r="94" spans="9:15" s="18" customFormat="1" ht="12">
      <c r="I94" s="45"/>
      <c r="J94" s="45"/>
      <c r="K94" s="45"/>
      <c r="L94" s="45"/>
      <c r="M94" s="45"/>
      <c r="N94" s="45"/>
      <c r="O94" s="45"/>
    </row>
    <row r="95" spans="9:15" s="18" customFormat="1" ht="12">
      <c r="I95" s="45"/>
      <c r="J95" s="45"/>
      <c r="K95" s="45"/>
      <c r="L95" s="45"/>
      <c r="M95" s="45"/>
      <c r="N95" s="45"/>
      <c r="O95" s="45"/>
    </row>
    <row r="96" spans="9:15" s="18" customFormat="1" ht="12">
      <c r="I96" s="45"/>
      <c r="J96" s="45"/>
      <c r="K96" s="45"/>
      <c r="L96" s="45"/>
      <c r="M96" s="45"/>
      <c r="N96" s="45"/>
      <c r="O96" s="45"/>
    </row>
    <row r="97" spans="9:15" s="18" customFormat="1" ht="12">
      <c r="I97" s="45"/>
      <c r="J97" s="45"/>
      <c r="K97" s="45"/>
      <c r="L97" s="45"/>
      <c r="M97" s="45"/>
      <c r="N97" s="45"/>
      <c r="O97" s="45"/>
    </row>
    <row r="98" spans="9:15" s="18" customFormat="1" ht="12">
      <c r="I98" s="45"/>
      <c r="J98" s="45"/>
      <c r="K98" s="45"/>
      <c r="L98" s="45"/>
      <c r="M98" s="45"/>
      <c r="N98" s="45"/>
      <c r="O98" s="45"/>
    </row>
    <row r="99" spans="9:15" s="18" customFormat="1" ht="12">
      <c r="I99" s="45"/>
      <c r="J99" s="45"/>
      <c r="K99" s="45"/>
      <c r="L99" s="45"/>
      <c r="M99" s="45"/>
      <c r="N99" s="45"/>
      <c r="O99" s="45"/>
    </row>
    <row r="100" spans="9:15" s="18" customFormat="1" ht="12">
      <c r="I100" s="45"/>
      <c r="J100" s="45"/>
      <c r="K100" s="45"/>
      <c r="L100" s="45"/>
      <c r="M100" s="45"/>
      <c r="N100" s="45"/>
      <c r="O100" s="45"/>
    </row>
    <row r="101" spans="9:15" s="18" customFormat="1" ht="12">
      <c r="I101" s="45"/>
      <c r="J101" s="45"/>
      <c r="K101" s="45"/>
      <c r="L101" s="45"/>
      <c r="M101" s="45"/>
      <c r="N101" s="45"/>
      <c r="O101" s="45"/>
    </row>
    <row r="102" spans="9:15" s="18" customFormat="1" ht="12">
      <c r="I102" s="45"/>
      <c r="J102" s="45"/>
      <c r="K102" s="45"/>
      <c r="L102" s="45"/>
      <c r="M102" s="45"/>
      <c r="N102" s="45"/>
      <c r="O102" s="45"/>
    </row>
    <row r="103" spans="9:15" s="18" customFormat="1" ht="12">
      <c r="I103" s="45"/>
      <c r="J103" s="45"/>
      <c r="K103" s="45"/>
      <c r="L103" s="45"/>
      <c r="M103" s="45"/>
      <c r="N103" s="45"/>
      <c r="O103" s="45"/>
    </row>
    <row r="104" spans="9:15" s="18" customFormat="1" ht="12">
      <c r="I104" s="45"/>
      <c r="J104" s="45"/>
      <c r="K104" s="45"/>
      <c r="L104" s="45"/>
      <c r="M104" s="45"/>
      <c r="N104" s="45"/>
      <c r="O104" s="45"/>
    </row>
    <row r="105" spans="9:15" s="18" customFormat="1" ht="12">
      <c r="I105" s="45"/>
      <c r="J105" s="45"/>
      <c r="K105" s="45"/>
      <c r="L105" s="45"/>
      <c r="M105" s="45"/>
      <c r="N105" s="45"/>
      <c r="O105" s="45"/>
    </row>
    <row r="106" spans="9:15" s="18" customFormat="1" ht="12">
      <c r="I106" s="45"/>
      <c r="J106" s="45"/>
      <c r="K106" s="45"/>
      <c r="L106" s="45"/>
      <c r="M106" s="45"/>
      <c r="N106" s="45"/>
      <c r="O106" s="45"/>
    </row>
    <row r="107" spans="9:15" s="18" customFormat="1" ht="12">
      <c r="I107" s="45"/>
      <c r="J107" s="45"/>
      <c r="K107" s="45"/>
      <c r="L107" s="45"/>
      <c r="M107" s="45"/>
      <c r="N107" s="45"/>
      <c r="O107" s="45"/>
    </row>
    <row r="108" spans="9:15" s="18" customFormat="1" ht="12">
      <c r="I108" s="45"/>
      <c r="J108" s="45"/>
      <c r="K108" s="45"/>
      <c r="L108" s="45"/>
      <c r="M108" s="45"/>
      <c r="N108" s="45"/>
      <c r="O108" s="45"/>
    </row>
    <row r="109" spans="9:15" s="18" customFormat="1" ht="12">
      <c r="I109" s="45"/>
      <c r="J109" s="45"/>
      <c r="K109" s="45"/>
      <c r="L109" s="45"/>
      <c r="M109" s="45"/>
      <c r="N109" s="45"/>
      <c r="O109" s="45"/>
    </row>
    <row r="110" spans="9:15" s="18" customFormat="1" ht="12">
      <c r="I110" s="45"/>
      <c r="J110" s="45"/>
      <c r="K110" s="45"/>
      <c r="L110" s="45"/>
      <c r="M110" s="45"/>
      <c r="N110" s="45"/>
      <c r="O110" s="45"/>
    </row>
    <row r="111" spans="9:15" s="18" customFormat="1" ht="12">
      <c r="I111" s="45"/>
      <c r="J111" s="45"/>
      <c r="K111" s="45"/>
      <c r="L111" s="45"/>
      <c r="M111" s="45"/>
      <c r="N111" s="45"/>
      <c r="O111" s="45"/>
    </row>
    <row r="112" spans="9:15" s="18" customFormat="1" ht="12">
      <c r="I112" s="45"/>
      <c r="J112" s="45"/>
      <c r="K112" s="45"/>
      <c r="L112" s="45"/>
      <c r="M112" s="45"/>
      <c r="N112" s="45"/>
      <c r="O112" s="45"/>
    </row>
    <row r="113" spans="9:15" s="18" customFormat="1" ht="12">
      <c r="I113" s="45"/>
      <c r="J113" s="45"/>
      <c r="K113" s="45"/>
      <c r="L113" s="45"/>
      <c r="M113" s="45"/>
      <c r="N113" s="45"/>
      <c r="O113" s="45"/>
    </row>
    <row r="114" spans="9:15" s="18" customFormat="1" ht="12">
      <c r="I114" s="45"/>
      <c r="J114" s="45"/>
      <c r="K114" s="45"/>
      <c r="L114" s="45"/>
      <c r="M114" s="45"/>
      <c r="N114" s="45"/>
      <c r="O114" s="45"/>
    </row>
    <row r="115" spans="9:15" s="18" customFormat="1" ht="12">
      <c r="I115" s="45"/>
      <c r="J115" s="45"/>
      <c r="K115" s="45"/>
      <c r="L115" s="45"/>
      <c r="M115" s="45"/>
      <c r="N115" s="45"/>
      <c r="O115" s="45"/>
    </row>
    <row r="116" spans="9:15" s="18" customFormat="1" ht="12">
      <c r="I116" s="45"/>
      <c r="J116" s="45"/>
      <c r="K116" s="45"/>
      <c r="L116" s="45"/>
      <c r="M116" s="45"/>
      <c r="N116" s="45"/>
      <c r="O116" s="45"/>
    </row>
    <row r="117" spans="9:15" s="18" customFormat="1" ht="12">
      <c r="I117" s="45"/>
      <c r="J117" s="45"/>
      <c r="K117" s="45"/>
      <c r="L117" s="45"/>
      <c r="M117" s="45"/>
      <c r="N117" s="45"/>
      <c r="O117" s="45"/>
    </row>
    <row r="118" spans="9:15" s="18" customFormat="1" ht="12">
      <c r="I118" s="45"/>
      <c r="J118" s="45"/>
      <c r="K118" s="45"/>
      <c r="L118" s="45"/>
      <c r="M118" s="45"/>
      <c r="N118" s="45"/>
      <c r="O118" s="45"/>
    </row>
    <row r="119" spans="9:15" s="18" customFormat="1" ht="12">
      <c r="I119" s="45"/>
      <c r="J119" s="45"/>
      <c r="K119" s="45"/>
      <c r="L119" s="45"/>
      <c r="M119" s="45"/>
      <c r="N119" s="45"/>
      <c r="O119" s="45"/>
    </row>
    <row r="120" spans="9:15" s="18" customFormat="1" ht="12">
      <c r="I120" s="45"/>
      <c r="J120" s="45"/>
      <c r="K120" s="45"/>
      <c r="L120" s="45"/>
      <c r="M120" s="45"/>
      <c r="N120" s="45"/>
      <c r="O120" s="45"/>
    </row>
    <row r="121" spans="9:15" s="18" customFormat="1" ht="12">
      <c r="I121" s="45"/>
      <c r="J121" s="45"/>
      <c r="K121" s="45"/>
      <c r="L121" s="45"/>
      <c r="M121" s="45"/>
      <c r="N121" s="45"/>
      <c r="O121" s="45"/>
    </row>
    <row r="122" spans="9:15" s="18" customFormat="1" ht="12">
      <c r="I122" s="45"/>
      <c r="J122" s="45"/>
      <c r="K122" s="45"/>
      <c r="L122" s="45"/>
      <c r="M122" s="45"/>
      <c r="N122" s="45"/>
      <c r="O122" s="45"/>
    </row>
    <row r="123" spans="9:15" s="18" customFormat="1" ht="12">
      <c r="I123" s="45"/>
      <c r="J123" s="45"/>
      <c r="K123" s="45"/>
      <c r="L123" s="45"/>
      <c r="M123" s="45"/>
      <c r="N123" s="45"/>
      <c r="O123" s="45"/>
    </row>
    <row r="124" spans="9:15" s="18" customFormat="1" ht="12">
      <c r="I124" s="45"/>
      <c r="J124" s="45"/>
      <c r="K124" s="45"/>
      <c r="L124" s="45"/>
      <c r="M124" s="45"/>
      <c r="N124" s="45"/>
      <c r="O124" s="45"/>
    </row>
    <row r="125" spans="9:15" s="18" customFormat="1" ht="12">
      <c r="I125" s="45"/>
      <c r="J125" s="45"/>
      <c r="K125" s="45"/>
      <c r="L125" s="45"/>
      <c r="M125" s="45"/>
      <c r="N125" s="45"/>
      <c r="O125" s="45"/>
    </row>
    <row r="126" spans="9:15" s="18" customFormat="1" ht="12">
      <c r="I126" s="45"/>
      <c r="J126" s="45"/>
      <c r="K126" s="45"/>
      <c r="L126" s="45"/>
      <c r="M126" s="45"/>
      <c r="N126" s="45"/>
      <c r="O126" s="45"/>
    </row>
    <row r="127" spans="9:15" s="18" customFormat="1" ht="12">
      <c r="I127" s="45"/>
      <c r="J127" s="45"/>
      <c r="K127" s="45"/>
      <c r="L127" s="45"/>
      <c r="M127" s="45"/>
      <c r="N127" s="45"/>
      <c r="O127" s="45"/>
    </row>
    <row r="128" spans="9:15" s="18" customFormat="1" ht="12">
      <c r="I128" s="45"/>
      <c r="J128" s="45"/>
      <c r="K128" s="45"/>
      <c r="L128" s="45"/>
      <c r="M128" s="45"/>
      <c r="N128" s="45"/>
      <c r="O128" s="45"/>
    </row>
    <row r="129" spans="9:15" s="18" customFormat="1" ht="12">
      <c r="I129" s="45"/>
      <c r="J129" s="45"/>
      <c r="K129" s="45"/>
      <c r="L129" s="45"/>
      <c r="M129" s="45"/>
      <c r="N129" s="45"/>
      <c r="O129" s="45"/>
    </row>
    <row r="130" spans="9:15" s="18" customFormat="1" ht="12">
      <c r="I130" s="45"/>
      <c r="J130" s="45"/>
      <c r="K130" s="45"/>
      <c r="L130" s="45"/>
      <c r="M130" s="45"/>
      <c r="N130" s="45"/>
      <c r="O130" s="45"/>
    </row>
    <row r="131" spans="9:15" s="18" customFormat="1" ht="12">
      <c r="I131" s="45"/>
      <c r="J131" s="45"/>
      <c r="K131" s="45"/>
      <c r="L131" s="45"/>
      <c r="M131" s="45"/>
      <c r="N131" s="45"/>
      <c r="O131" s="45"/>
    </row>
    <row r="132" spans="9:15" s="18" customFormat="1" ht="12">
      <c r="I132" s="45"/>
      <c r="J132" s="45"/>
      <c r="K132" s="45"/>
      <c r="L132" s="45"/>
      <c r="M132" s="45"/>
      <c r="N132" s="45"/>
      <c r="O132" s="45"/>
    </row>
    <row r="133" spans="9:15" s="18" customFormat="1" ht="12">
      <c r="I133" s="45"/>
      <c r="J133" s="45"/>
      <c r="K133" s="45"/>
      <c r="L133" s="45"/>
      <c r="M133" s="45"/>
      <c r="N133" s="45"/>
      <c r="O133" s="45"/>
    </row>
    <row r="134" spans="9:15" s="18" customFormat="1" ht="12">
      <c r="I134" s="45"/>
      <c r="J134" s="45"/>
      <c r="K134" s="45"/>
      <c r="L134" s="45"/>
      <c r="M134" s="45"/>
      <c r="N134" s="45"/>
      <c r="O134" s="45"/>
    </row>
    <row r="135" spans="9:15" s="18" customFormat="1" ht="12">
      <c r="I135" s="45"/>
      <c r="J135" s="45"/>
      <c r="K135" s="45"/>
      <c r="L135" s="45"/>
      <c r="M135" s="45"/>
      <c r="N135" s="45"/>
      <c r="O135" s="45"/>
    </row>
    <row r="136" spans="9:15" s="18" customFormat="1" ht="12">
      <c r="I136" s="45"/>
      <c r="J136" s="45"/>
      <c r="K136" s="45"/>
      <c r="L136" s="45"/>
      <c r="M136" s="45"/>
      <c r="N136" s="45"/>
      <c r="O136" s="45"/>
    </row>
    <row r="137" spans="9:15" s="18" customFormat="1" ht="12">
      <c r="I137" s="45"/>
      <c r="J137" s="45"/>
      <c r="K137" s="45"/>
      <c r="L137" s="45"/>
      <c r="M137" s="45"/>
      <c r="N137" s="45"/>
      <c r="O137" s="45"/>
    </row>
    <row r="138" spans="9:15" s="18" customFormat="1" ht="12">
      <c r="I138" s="45"/>
      <c r="J138" s="45"/>
      <c r="K138" s="45"/>
      <c r="L138" s="45"/>
      <c r="M138" s="45"/>
      <c r="N138" s="45"/>
      <c r="O138" s="45"/>
    </row>
    <row r="139" spans="9:15" s="18" customFormat="1" ht="12">
      <c r="I139" s="45"/>
      <c r="J139" s="45"/>
      <c r="K139" s="45"/>
      <c r="L139" s="45"/>
      <c r="M139" s="45"/>
      <c r="N139" s="45"/>
      <c r="O139" s="45"/>
    </row>
    <row r="140" spans="9:15" s="18" customFormat="1" ht="12">
      <c r="I140" s="45"/>
      <c r="J140" s="45"/>
      <c r="K140" s="45"/>
      <c r="L140" s="45"/>
      <c r="M140" s="45"/>
      <c r="N140" s="45"/>
      <c r="O140" s="45"/>
    </row>
    <row r="141" spans="9:15" s="18" customFormat="1" ht="12">
      <c r="I141" s="45"/>
      <c r="J141" s="45"/>
      <c r="K141" s="45"/>
      <c r="L141" s="45"/>
      <c r="M141" s="45"/>
      <c r="N141" s="45"/>
      <c r="O141" s="45"/>
    </row>
    <row r="142" spans="9:15" s="18" customFormat="1" ht="12">
      <c r="I142" s="45"/>
      <c r="J142" s="45"/>
      <c r="K142" s="45"/>
      <c r="L142" s="45"/>
      <c r="M142" s="45"/>
      <c r="N142" s="45"/>
      <c r="O142" s="45"/>
    </row>
    <row r="143" spans="9:15" s="18" customFormat="1" ht="12">
      <c r="I143" s="45"/>
      <c r="J143" s="45"/>
      <c r="K143" s="45"/>
      <c r="L143" s="45"/>
      <c r="M143" s="45"/>
      <c r="N143" s="45"/>
      <c r="O143" s="45"/>
    </row>
    <row r="144" spans="9:15" s="18" customFormat="1" ht="12">
      <c r="I144" s="45"/>
      <c r="J144" s="45"/>
      <c r="K144" s="45"/>
      <c r="L144" s="45"/>
      <c r="M144" s="45"/>
      <c r="N144" s="45"/>
      <c r="O144" s="45"/>
    </row>
    <row r="145" spans="9:15" s="18" customFormat="1" ht="12">
      <c r="I145" s="45"/>
      <c r="J145" s="45"/>
      <c r="K145" s="45"/>
      <c r="L145" s="45"/>
      <c r="M145" s="45"/>
      <c r="N145" s="45"/>
      <c r="O145" s="45"/>
    </row>
    <row r="146" spans="9:19" s="18" customFormat="1" ht="14.25">
      <c r="I146" s="45"/>
      <c r="J146" s="45"/>
      <c r="K146" s="45"/>
      <c r="L146" s="45"/>
      <c r="M146" s="45"/>
      <c r="N146" s="45"/>
      <c r="O146" s="45"/>
      <c r="P146"/>
      <c r="Q146"/>
      <c r="R146"/>
      <c r="S146"/>
    </row>
    <row r="147" spans="9:19" s="18" customFormat="1" ht="14.25">
      <c r="I147" s="45"/>
      <c r="J147" s="45"/>
      <c r="K147" s="45"/>
      <c r="L147" s="45"/>
      <c r="M147" s="45"/>
      <c r="N147" s="45"/>
      <c r="O147" s="45"/>
      <c r="P147"/>
      <c r="Q147"/>
      <c r="R147"/>
      <c r="S147"/>
    </row>
    <row r="148" spans="9:19" s="18" customFormat="1" ht="14.25">
      <c r="I148" s="45"/>
      <c r="J148" s="45"/>
      <c r="K148" s="45"/>
      <c r="L148" s="45"/>
      <c r="M148" s="45"/>
      <c r="N148" s="45"/>
      <c r="O148" s="45"/>
      <c r="P148"/>
      <c r="Q148"/>
      <c r="R148"/>
      <c r="S148"/>
    </row>
    <row r="149" spans="9:19" s="18" customFormat="1" ht="14.25">
      <c r="I149" s="45"/>
      <c r="J149" s="45"/>
      <c r="K149" s="45"/>
      <c r="L149" s="45"/>
      <c r="M149" s="45"/>
      <c r="N149" s="45"/>
      <c r="O149" s="45"/>
      <c r="P149"/>
      <c r="Q149"/>
      <c r="R149"/>
      <c r="S149"/>
    </row>
    <row r="150" spans="9:19" s="18" customFormat="1" ht="14.25">
      <c r="I150" s="45"/>
      <c r="J150" s="45"/>
      <c r="K150" s="45"/>
      <c r="L150" s="45"/>
      <c r="M150" s="45"/>
      <c r="N150" s="45"/>
      <c r="O150" s="45"/>
      <c r="P150"/>
      <c r="Q150"/>
      <c r="R150"/>
      <c r="S150"/>
    </row>
    <row r="151" spans="9:19" s="18" customFormat="1" ht="14.25">
      <c r="I151" s="45"/>
      <c r="J151" s="45"/>
      <c r="K151" s="45"/>
      <c r="L151" s="45"/>
      <c r="M151" s="45"/>
      <c r="N151" s="45"/>
      <c r="O151" s="45"/>
      <c r="P151"/>
      <c r="Q151"/>
      <c r="R151"/>
      <c r="S151"/>
    </row>
    <row r="152" spans="9:19" s="18" customFormat="1" ht="14.25">
      <c r="I152" s="45"/>
      <c r="J152" s="45"/>
      <c r="K152" s="45"/>
      <c r="L152" s="45"/>
      <c r="M152" s="45"/>
      <c r="N152" s="45"/>
      <c r="O152" s="45"/>
      <c r="P152"/>
      <c r="Q152"/>
      <c r="R152"/>
      <c r="S152"/>
    </row>
  </sheetData>
  <sheetProtection/>
  <mergeCells count="19">
    <mergeCell ref="P4:R4"/>
    <mergeCell ref="S4:S6"/>
    <mergeCell ref="P5:P6"/>
    <mergeCell ref="Q5:Q6"/>
    <mergeCell ref="R5:R6"/>
    <mergeCell ref="A60:O60"/>
    <mergeCell ref="B4:E4"/>
    <mergeCell ref="B5:B6"/>
    <mergeCell ref="C5:C6"/>
    <mergeCell ref="E5:E6"/>
    <mergeCell ref="F4:F6"/>
    <mergeCell ref="G4:O4"/>
    <mergeCell ref="I5:O5"/>
    <mergeCell ref="A2:O2"/>
    <mergeCell ref="A3:O3"/>
    <mergeCell ref="A4:A6"/>
    <mergeCell ref="D5:D6"/>
    <mergeCell ref="G5:G6"/>
    <mergeCell ref="H5:H6"/>
  </mergeCells>
  <printOptions horizontalCentered="1"/>
  <pageMargins left="0.1968503937007874" right="0.1968503937007874" top="0.7874015748031497" bottom="0.7874015748031497" header="0" footer="0"/>
  <pageSetup fitToHeight="0" fitToWidth="1" horizontalDpi="600" verticalDpi="600" orientation="landscape" paperSize="9" scale="95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R186"/>
  <sheetViews>
    <sheetView showZeros="0" zoomScalePageLayoutView="0" workbookViewId="0" topLeftCell="A1">
      <selection activeCell="D18" sqref="D18"/>
    </sheetView>
  </sheetViews>
  <sheetFormatPr defaultColWidth="9.00390625" defaultRowHeight="14.25"/>
  <cols>
    <col min="1" max="1" width="56.625" style="61" customWidth="1"/>
    <col min="2" max="2" width="6.875" style="0" customWidth="1"/>
    <col min="3" max="3" width="7.125" style="0" customWidth="1"/>
    <col min="4" max="4" width="11.75390625" style="0" customWidth="1"/>
    <col min="5" max="6" width="7.625" style="0" customWidth="1"/>
    <col min="7" max="7" width="8.375" style="0" customWidth="1"/>
    <col min="8" max="8" width="9.625" style="0" customWidth="1"/>
  </cols>
  <sheetData>
    <row r="1" spans="1:252" ht="25.5" customHeight="1">
      <c r="A1" s="145" t="s">
        <v>446</v>
      </c>
      <c r="B1" s="146"/>
      <c r="C1" s="97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</row>
    <row r="2" spans="1:8" ht="25.5" customHeight="1">
      <c r="A2" s="244" t="s">
        <v>580</v>
      </c>
      <c r="B2" s="244"/>
      <c r="C2" s="244"/>
      <c r="D2" s="244"/>
      <c r="E2" s="244"/>
      <c r="F2" s="244"/>
      <c r="G2" s="244"/>
      <c r="H2" s="244"/>
    </row>
    <row r="3" spans="1:8" ht="18" customHeight="1">
      <c r="A3" s="240" t="s">
        <v>535</v>
      </c>
      <c r="B3" s="241"/>
      <c r="C3" s="241"/>
      <c r="D3" s="241"/>
      <c r="E3" s="21"/>
      <c r="F3" s="12"/>
      <c r="G3" s="12"/>
      <c r="H3" s="141" t="s">
        <v>228</v>
      </c>
    </row>
    <row r="4" spans="1:8" s="18" customFormat="1" ht="17.25" customHeight="1">
      <c r="A4" s="242" t="s">
        <v>1</v>
      </c>
      <c r="B4" s="206" t="s">
        <v>41</v>
      </c>
      <c r="C4" s="243" t="s">
        <v>32</v>
      </c>
      <c r="D4" s="243"/>
      <c r="E4" s="235" t="s">
        <v>3</v>
      </c>
      <c r="F4" s="236"/>
      <c r="G4" s="236"/>
      <c r="H4" s="225" t="s">
        <v>43</v>
      </c>
    </row>
    <row r="5" spans="1:8" s="18" customFormat="1" ht="19.5" customHeight="1">
      <c r="A5" s="242"/>
      <c r="B5" s="206"/>
      <c r="C5" s="206" t="s">
        <v>39</v>
      </c>
      <c r="D5" s="206" t="s">
        <v>400</v>
      </c>
      <c r="E5" s="232" t="s">
        <v>31</v>
      </c>
      <c r="F5" s="233" t="s">
        <v>435</v>
      </c>
      <c r="G5" s="233" t="s">
        <v>436</v>
      </c>
      <c r="H5" s="226"/>
    </row>
    <row r="6" spans="1:8" s="18" customFormat="1" ht="21.75" customHeight="1">
      <c r="A6" s="242"/>
      <c r="B6" s="206"/>
      <c r="C6" s="206"/>
      <c r="D6" s="206"/>
      <c r="E6" s="227"/>
      <c r="F6" s="234"/>
      <c r="G6" s="234"/>
      <c r="H6" s="227"/>
    </row>
    <row r="7" spans="1:8" s="38" customFormat="1" ht="18.75" customHeight="1">
      <c r="A7" s="59" t="s">
        <v>325</v>
      </c>
      <c r="B7" s="37">
        <f>SUM(C7:D7)</f>
        <v>232</v>
      </c>
      <c r="C7" s="37">
        <f>SUM(C8:C16)</f>
        <v>0</v>
      </c>
      <c r="D7" s="37">
        <v>232</v>
      </c>
      <c r="E7" s="6">
        <v>157</v>
      </c>
      <c r="F7" s="6">
        <v>75</v>
      </c>
      <c r="G7" s="6"/>
      <c r="H7" s="6"/>
    </row>
    <row r="8" spans="1:8" s="38" customFormat="1" ht="18.75" customHeight="1">
      <c r="A8" s="36" t="s">
        <v>180</v>
      </c>
      <c r="B8" s="37">
        <f>SUM(C8:D8)</f>
        <v>5</v>
      </c>
      <c r="C8" s="40"/>
      <c r="D8" s="40">
        <v>5</v>
      </c>
      <c r="E8" s="9">
        <v>5</v>
      </c>
      <c r="F8" s="9"/>
      <c r="G8" s="9"/>
      <c r="H8" s="1"/>
    </row>
    <row r="9" spans="1:8" s="38" customFormat="1" ht="18.75" customHeight="1">
      <c r="A9" s="36" t="s">
        <v>179</v>
      </c>
      <c r="B9" s="37">
        <f>SUM(C9:D9)</f>
        <v>50</v>
      </c>
      <c r="C9" s="40"/>
      <c r="D9" s="40">
        <v>50</v>
      </c>
      <c r="E9" s="9">
        <v>50</v>
      </c>
      <c r="F9" s="8"/>
      <c r="G9" s="8"/>
      <c r="H9" s="1"/>
    </row>
    <row r="10" spans="1:8" s="38" customFormat="1" ht="18.75" customHeight="1">
      <c r="A10" s="36" t="s">
        <v>178</v>
      </c>
      <c r="B10" s="37">
        <f>SUM(C10:D10)</f>
        <v>32</v>
      </c>
      <c r="C10" s="40"/>
      <c r="D10" s="40">
        <v>32</v>
      </c>
      <c r="E10" s="9">
        <v>32</v>
      </c>
      <c r="F10" s="8"/>
      <c r="G10" s="8"/>
      <c r="H10" s="1"/>
    </row>
    <row r="11" spans="1:8" s="38" customFormat="1" ht="18.75" customHeight="1">
      <c r="A11" s="36" t="s">
        <v>177</v>
      </c>
      <c r="B11" s="37"/>
      <c r="C11" s="40"/>
      <c r="D11" s="40">
        <v>55</v>
      </c>
      <c r="E11" s="9">
        <v>55</v>
      </c>
      <c r="F11" s="8"/>
      <c r="G11" s="8"/>
      <c r="H11" s="1"/>
    </row>
    <row r="12" spans="1:8" s="38" customFormat="1" ht="18.75" customHeight="1">
      <c r="A12" s="36" t="s">
        <v>529</v>
      </c>
      <c r="B12" s="37"/>
      <c r="C12" s="40"/>
      <c r="D12" s="40">
        <v>55</v>
      </c>
      <c r="E12" s="9">
        <v>55</v>
      </c>
      <c r="F12" s="8"/>
      <c r="G12" s="8"/>
      <c r="H12" s="1"/>
    </row>
    <row r="13" spans="1:8" s="38" customFormat="1" ht="18.75" customHeight="1">
      <c r="A13" s="36" t="s">
        <v>176</v>
      </c>
      <c r="B13" s="37"/>
      <c r="C13" s="40"/>
      <c r="D13" s="40">
        <v>15</v>
      </c>
      <c r="E13" s="9">
        <v>15</v>
      </c>
      <c r="F13" s="8"/>
      <c r="G13" s="8"/>
      <c r="H13" s="1"/>
    </row>
    <row r="14" spans="1:8" s="38" customFormat="1" ht="18.75" customHeight="1">
      <c r="A14" s="36" t="s">
        <v>212</v>
      </c>
      <c r="B14" s="37"/>
      <c r="C14" s="40"/>
      <c r="D14" s="40">
        <v>7</v>
      </c>
      <c r="E14" s="9">
        <v>7</v>
      </c>
      <c r="F14" s="8"/>
      <c r="G14" s="8"/>
      <c r="H14" s="1"/>
    </row>
    <row r="15" spans="1:8" s="38" customFormat="1" ht="18.75" customHeight="1">
      <c r="A15" s="36" t="s">
        <v>213</v>
      </c>
      <c r="B15" s="37"/>
      <c r="C15" s="40"/>
      <c r="D15" s="40">
        <v>8</v>
      </c>
      <c r="E15" s="9">
        <v>8</v>
      </c>
      <c r="F15" s="8"/>
      <c r="G15" s="8"/>
      <c r="H15" s="1"/>
    </row>
    <row r="16" spans="1:8" s="38" customFormat="1" ht="18.75" customHeight="1">
      <c r="A16" s="36" t="s">
        <v>175</v>
      </c>
      <c r="B16" s="40"/>
      <c r="C16" s="40"/>
      <c r="D16" s="40">
        <v>75</v>
      </c>
      <c r="E16" s="9"/>
      <c r="F16" s="8">
        <v>75</v>
      </c>
      <c r="G16" s="8"/>
      <c r="H16" s="1"/>
    </row>
    <row r="17" spans="1:8" s="38" customFormat="1" ht="18.75" customHeight="1">
      <c r="A17" s="36" t="s">
        <v>214</v>
      </c>
      <c r="B17" s="40"/>
      <c r="C17" s="40"/>
      <c r="D17" s="40">
        <v>60</v>
      </c>
      <c r="E17" s="10"/>
      <c r="F17" s="7">
        <v>60</v>
      </c>
      <c r="G17" s="7"/>
      <c r="H17" s="1"/>
    </row>
    <row r="18" spans="1:8" s="38" customFormat="1" ht="18.75" customHeight="1">
      <c r="A18" s="36" t="s">
        <v>277</v>
      </c>
      <c r="B18" s="40"/>
      <c r="C18" s="40"/>
      <c r="D18" s="40">
        <v>15</v>
      </c>
      <c r="E18" s="10"/>
      <c r="F18" s="7">
        <v>15</v>
      </c>
      <c r="G18" s="7"/>
      <c r="H18" s="1"/>
    </row>
    <row r="19" spans="1:8" s="38" customFormat="1" ht="18.75" customHeight="1">
      <c r="A19" s="59" t="s">
        <v>326</v>
      </c>
      <c r="B19" s="37">
        <f>SUM(C19:D19)</f>
        <v>420</v>
      </c>
      <c r="C19" s="37">
        <f>SUM(C20:C28)</f>
        <v>0</v>
      </c>
      <c r="D19" s="37">
        <f>SUM(D29:D35)</f>
        <v>420</v>
      </c>
      <c r="E19" s="37">
        <f>SUM(E29:E35)</f>
        <v>353</v>
      </c>
      <c r="F19" s="37">
        <f>SUM(F29:F35)</f>
        <v>0</v>
      </c>
      <c r="G19" s="37">
        <f>SUM(G29:G35)</f>
        <v>67</v>
      </c>
      <c r="H19" s="1"/>
    </row>
    <row r="20" spans="1:8" s="38" customFormat="1" ht="18.75" customHeight="1" hidden="1">
      <c r="A20" s="36" t="s">
        <v>174</v>
      </c>
      <c r="B20" s="37">
        <f>SUM(C20:D20)</f>
        <v>0</v>
      </c>
      <c r="C20" s="40"/>
      <c r="D20" s="40"/>
      <c r="E20" s="10"/>
      <c r="F20" s="7"/>
      <c r="G20" s="7"/>
      <c r="H20" s="1"/>
    </row>
    <row r="21" spans="1:8" s="38" customFormat="1" ht="18.75" customHeight="1" hidden="1">
      <c r="A21" s="36" t="s">
        <v>211</v>
      </c>
      <c r="B21" s="37"/>
      <c r="C21" s="40"/>
      <c r="D21" s="40"/>
      <c r="E21" s="9">
        <f>E22+E23+E24</f>
        <v>0</v>
      </c>
      <c r="F21" s="9">
        <f>F22+F23+F24</f>
        <v>0</v>
      </c>
      <c r="G21" s="9"/>
      <c r="H21" s="1"/>
    </row>
    <row r="22" spans="1:8" s="38" customFormat="1" ht="18.75" customHeight="1" hidden="1">
      <c r="A22" s="39" t="s">
        <v>172</v>
      </c>
      <c r="B22" s="37"/>
      <c r="C22" s="40"/>
      <c r="D22" s="40"/>
      <c r="E22" s="9"/>
      <c r="F22" s="8"/>
      <c r="G22" s="8"/>
      <c r="H22" s="1"/>
    </row>
    <row r="23" spans="1:8" s="38" customFormat="1" ht="18.75" customHeight="1" hidden="1">
      <c r="A23" s="39" t="s">
        <v>173</v>
      </c>
      <c r="B23" s="37"/>
      <c r="C23" s="40"/>
      <c r="D23" s="40"/>
      <c r="E23" s="9"/>
      <c r="F23" s="8"/>
      <c r="G23" s="8"/>
      <c r="H23" s="1"/>
    </row>
    <row r="24" spans="1:8" s="38" customFormat="1" ht="18.75" customHeight="1" hidden="1">
      <c r="A24" s="39" t="s">
        <v>215</v>
      </c>
      <c r="B24" s="37"/>
      <c r="C24" s="40"/>
      <c r="D24" s="40"/>
      <c r="E24" s="9"/>
      <c r="F24" s="8"/>
      <c r="G24" s="8"/>
      <c r="H24" s="1"/>
    </row>
    <row r="25" spans="1:8" s="38" customFormat="1" ht="18.75" customHeight="1" hidden="1">
      <c r="A25" s="39" t="s">
        <v>216</v>
      </c>
      <c r="B25" s="37"/>
      <c r="C25" s="40"/>
      <c r="D25" s="40"/>
      <c r="E25" s="9">
        <f>E26+E27</f>
        <v>0</v>
      </c>
      <c r="F25" s="9">
        <f>F26+F27</f>
        <v>0</v>
      </c>
      <c r="G25" s="9"/>
      <c r="H25" s="1"/>
    </row>
    <row r="26" spans="1:8" s="38" customFormat="1" ht="18.75" customHeight="1" hidden="1">
      <c r="A26" s="39" t="s">
        <v>217</v>
      </c>
      <c r="B26" s="37"/>
      <c r="C26" s="40"/>
      <c r="D26" s="40"/>
      <c r="E26" s="9"/>
      <c r="F26" s="15"/>
      <c r="G26" s="15"/>
      <c r="H26" s="1"/>
    </row>
    <row r="27" spans="1:8" s="38" customFormat="1" ht="18.75" customHeight="1" hidden="1">
      <c r="A27" s="39" t="s">
        <v>218</v>
      </c>
      <c r="B27" s="37"/>
      <c r="C27" s="40"/>
      <c r="D27" s="40"/>
      <c r="E27" s="9"/>
      <c r="F27" s="15"/>
      <c r="G27" s="15"/>
      <c r="H27" s="1"/>
    </row>
    <row r="28" spans="1:8" s="38" customFormat="1" ht="18.75" customHeight="1" hidden="1">
      <c r="A28" s="39" t="s">
        <v>171</v>
      </c>
      <c r="B28" s="37">
        <f>SUM(C28:D28)</f>
        <v>0</v>
      </c>
      <c r="C28" s="40"/>
      <c r="D28" s="40"/>
      <c r="E28" s="9">
        <f>E36+E37</f>
        <v>340</v>
      </c>
      <c r="F28" s="9">
        <f>F36+F37</f>
        <v>0</v>
      </c>
      <c r="G28" s="9">
        <f>G36+G37</f>
        <v>1282</v>
      </c>
      <c r="H28" s="1"/>
    </row>
    <row r="29" spans="1:8" s="38" customFormat="1" ht="18.75" customHeight="1">
      <c r="A29" s="36" t="s">
        <v>518</v>
      </c>
      <c r="B29" s="37"/>
      <c r="C29" s="40"/>
      <c r="D29" s="40">
        <v>130</v>
      </c>
      <c r="E29" s="9">
        <v>130</v>
      </c>
      <c r="F29" s="170"/>
      <c r="G29" s="170"/>
      <c r="H29" s="1"/>
    </row>
    <row r="30" spans="1:8" s="38" customFormat="1" ht="18.75" customHeight="1">
      <c r="A30" s="36" t="s">
        <v>519</v>
      </c>
      <c r="B30" s="37"/>
      <c r="C30" s="40"/>
      <c r="D30" s="40">
        <v>16</v>
      </c>
      <c r="E30" s="9">
        <v>9</v>
      </c>
      <c r="F30" s="170"/>
      <c r="G30" s="170">
        <v>7</v>
      </c>
      <c r="H30" s="1"/>
    </row>
    <row r="31" spans="1:8" s="38" customFormat="1" ht="18.75" customHeight="1">
      <c r="A31" s="36" t="s">
        <v>520</v>
      </c>
      <c r="B31" s="37"/>
      <c r="C31" s="40"/>
      <c r="D31" s="40">
        <v>70</v>
      </c>
      <c r="E31" s="9">
        <v>70</v>
      </c>
      <c r="F31" s="170"/>
      <c r="G31" s="170"/>
      <c r="H31" s="1"/>
    </row>
    <row r="32" spans="1:8" s="38" customFormat="1" ht="18.75" customHeight="1">
      <c r="A32" s="36" t="s">
        <v>521</v>
      </c>
      <c r="B32" s="37"/>
      <c r="C32" s="40"/>
      <c r="D32" s="40">
        <v>65</v>
      </c>
      <c r="E32" s="9">
        <v>5</v>
      </c>
      <c r="F32" s="170"/>
      <c r="G32" s="170">
        <v>60</v>
      </c>
      <c r="H32" s="1"/>
    </row>
    <row r="33" spans="1:8" s="38" customFormat="1" ht="18.75" customHeight="1">
      <c r="A33" s="36" t="s">
        <v>522</v>
      </c>
      <c r="B33" s="37"/>
      <c r="C33" s="40"/>
      <c r="D33" s="40">
        <v>70</v>
      </c>
      <c r="E33" s="9">
        <v>70</v>
      </c>
      <c r="F33" s="170"/>
      <c r="G33" s="170"/>
      <c r="H33" s="1"/>
    </row>
    <row r="34" spans="1:8" s="38" customFormat="1" ht="18.75" customHeight="1">
      <c r="A34" s="36" t="s">
        <v>523</v>
      </c>
      <c r="B34" s="37"/>
      <c r="C34" s="40"/>
      <c r="D34" s="40">
        <v>59</v>
      </c>
      <c r="E34" s="9">
        <v>59</v>
      </c>
      <c r="F34" s="170"/>
      <c r="G34" s="170"/>
      <c r="H34" s="1"/>
    </row>
    <row r="35" spans="1:8" s="38" customFormat="1" ht="18.75" customHeight="1">
      <c r="A35" s="36" t="s">
        <v>524</v>
      </c>
      <c r="B35" s="37"/>
      <c r="C35" s="40"/>
      <c r="D35" s="40">
        <v>10</v>
      </c>
      <c r="E35" s="9">
        <v>10</v>
      </c>
      <c r="F35" s="170"/>
      <c r="G35" s="170"/>
      <c r="H35" s="1"/>
    </row>
    <row r="36" spans="1:8" s="38" customFormat="1" ht="18.75" customHeight="1">
      <c r="A36" s="59" t="s">
        <v>327</v>
      </c>
      <c r="B36" s="37">
        <f>SUM(C36:D36)</f>
        <v>822</v>
      </c>
      <c r="C36" s="37">
        <f>SUM(C37:C42)</f>
        <v>0</v>
      </c>
      <c r="D36" s="37">
        <f>D37+D41+D42</f>
        <v>822</v>
      </c>
      <c r="E36" s="9">
        <v>170</v>
      </c>
      <c r="F36" s="15"/>
      <c r="G36" s="15">
        <v>652</v>
      </c>
      <c r="H36" s="1"/>
    </row>
    <row r="37" spans="1:8" s="38" customFormat="1" ht="18.75" customHeight="1">
      <c r="A37" s="39" t="s">
        <v>170</v>
      </c>
      <c r="B37" s="37">
        <f>SUM(C37:D37)</f>
        <v>800</v>
      </c>
      <c r="C37" s="40"/>
      <c r="D37" s="40">
        <v>800</v>
      </c>
      <c r="E37" s="9">
        <v>170</v>
      </c>
      <c r="F37" s="15"/>
      <c r="G37" s="15">
        <v>630</v>
      </c>
      <c r="H37" s="1"/>
    </row>
    <row r="38" spans="1:8" s="38" customFormat="1" ht="18.75" customHeight="1">
      <c r="A38" s="36" t="s">
        <v>505</v>
      </c>
      <c r="B38" s="37"/>
      <c r="C38" s="40"/>
      <c r="D38" s="40">
        <v>200</v>
      </c>
      <c r="E38" s="9">
        <v>40</v>
      </c>
      <c r="F38" s="170"/>
      <c r="G38" s="170">
        <v>160</v>
      </c>
      <c r="H38" s="1"/>
    </row>
    <row r="39" spans="1:8" s="38" customFormat="1" ht="18.75" customHeight="1">
      <c r="A39" s="36" t="s">
        <v>507</v>
      </c>
      <c r="B39" s="37"/>
      <c r="C39" s="40"/>
      <c r="D39" s="40">
        <v>450</v>
      </c>
      <c r="E39" s="9">
        <v>90</v>
      </c>
      <c r="F39" s="170"/>
      <c r="G39" s="170">
        <v>360</v>
      </c>
      <c r="H39" s="1"/>
    </row>
    <row r="40" spans="1:8" s="38" customFormat="1" ht="18.75" customHeight="1">
      <c r="A40" s="36" t="s">
        <v>506</v>
      </c>
      <c r="B40" s="37"/>
      <c r="C40" s="40"/>
      <c r="D40" s="40">
        <v>150</v>
      </c>
      <c r="E40" s="9">
        <v>40</v>
      </c>
      <c r="F40" s="170"/>
      <c r="G40" s="170">
        <v>110</v>
      </c>
      <c r="H40" s="1"/>
    </row>
    <row r="41" spans="1:8" s="38" customFormat="1" ht="18.75" customHeight="1">
      <c r="A41" s="39" t="s">
        <v>169</v>
      </c>
      <c r="B41" s="37">
        <f aca="true" t="shared" si="0" ref="B41:B47">SUM(C41:D41)</f>
        <v>2</v>
      </c>
      <c r="C41" s="40"/>
      <c r="D41" s="40">
        <v>2</v>
      </c>
      <c r="E41" s="9"/>
      <c r="F41" s="9"/>
      <c r="G41" s="15">
        <v>2</v>
      </c>
      <c r="H41" s="1"/>
    </row>
    <row r="42" spans="1:8" s="38" customFormat="1" ht="18.75" customHeight="1">
      <c r="A42" s="39" t="s">
        <v>508</v>
      </c>
      <c r="B42" s="37">
        <f t="shared" si="0"/>
        <v>20</v>
      </c>
      <c r="C42" s="40"/>
      <c r="D42" s="40">
        <v>20</v>
      </c>
      <c r="E42" s="9"/>
      <c r="F42" s="9"/>
      <c r="G42" s="15">
        <v>20</v>
      </c>
      <c r="H42" s="1"/>
    </row>
    <row r="43" spans="1:8" s="38" customFormat="1" ht="18.75" customHeight="1">
      <c r="A43" s="59" t="s">
        <v>328</v>
      </c>
      <c r="B43" s="37">
        <f t="shared" si="0"/>
        <v>0</v>
      </c>
      <c r="C43" s="37">
        <f>SUM(C44:C45)</f>
        <v>0</v>
      </c>
      <c r="D43" s="37">
        <f>SUM(D44:D45)</f>
        <v>0</v>
      </c>
      <c r="E43" s="9"/>
      <c r="F43" s="9"/>
      <c r="G43" s="15"/>
      <c r="H43" s="1"/>
    </row>
    <row r="44" spans="1:8" s="38" customFormat="1" ht="18.75" customHeight="1">
      <c r="A44" s="39" t="s">
        <v>168</v>
      </c>
      <c r="B44" s="37">
        <f t="shared" si="0"/>
        <v>0</v>
      </c>
      <c r="C44" s="40"/>
      <c r="D44" s="40"/>
      <c r="E44" s="9"/>
      <c r="F44" s="9"/>
      <c r="G44" s="15"/>
      <c r="H44" s="1"/>
    </row>
    <row r="45" spans="1:8" s="38" customFormat="1" ht="18.75" customHeight="1">
      <c r="A45" s="39" t="s">
        <v>167</v>
      </c>
      <c r="B45" s="37">
        <f t="shared" si="0"/>
        <v>0</v>
      </c>
      <c r="C45" s="40"/>
      <c r="D45" s="40"/>
      <c r="E45" s="9"/>
      <c r="F45" s="9"/>
      <c r="G45" s="9"/>
      <c r="H45" s="1"/>
    </row>
    <row r="46" spans="1:8" s="38" customFormat="1" ht="18.75" customHeight="1">
      <c r="A46" s="59" t="s">
        <v>329</v>
      </c>
      <c r="B46" s="37">
        <f t="shared" si="0"/>
        <v>180</v>
      </c>
      <c r="C46" s="37">
        <f>SUM(C47:C55)</f>
        <v>0</v>
      </c>
      <c r="D46" s="37">
        <v>180</v>
      </c>
      <c r="E46" s="9">
        <v>14</v>
      </c>
      <c r="F46" s="8"/>
      <c r="G46" s="9">
        <v>166</v>
      </c>
      <c r="H46" s="1"/>
    </row>
    <row r="47" spans="1:8" s="38" customFormat="1" ht="18.75" customHeight="1">
      <c r="A47" s="39" t="s">
        <v>166</v>
      </c>
      <c r="B47" s="37">
        <f t="shared" si="0"/>
        <v>150</v>
      </c>
      <c r="C47" s="40"/>
      <c r="D47" s="40">
        <v>150</v>
      </c>
      <c r="E47" s="10">
        <v>14</v>
      </c>
      <c r="F47" s="7"/>
      <c r="G47" s="9">
        <v>136</v>
      </c>
      <c r="H47" s="1"/>
    </row>
    <row r="48" spans="1:8" s="38" customFormat="1" ht="18.75" customHeight="1">
      <c r="A48" s="36" t="s">
        <v>509</v>
      </c>
      <c r="B48" s="37"/>
      <c r="C48" s="40"/>
      <c r="D48" s="40">
        <v>5</v>
      </c>
      <c r="E48" s="10">
        <v>4</v>
      </c>
      <c r="F48" s="7"/>
      <c r="G48" s="9">
        <v>1</v>
      </c>
      <c r="H48" s="1"/>
    </row>
    <row r="49" spans="1:8" s="38" customFormat="1" ht="18.75" customHeight="1">
      <c r="A49" s="36" t="s">
        <v>510</v>
      </c>
      <c r="B49" s="37"/>
      <c r="C49" s="40"/>
      <c r="D49" s="40">
        <v>30</v>
      </c>
      <c r="E49" s="10"/>
      <c r="F49" s="7"/>
      <c r="G49" s="9">
        <v>30</v>
      </c>
      <c r="H49" s="1"/>
    </row>
    <row r="50" spans="1:8" s="38" customFormat="1" ht="18.75" customHeight="1">
      <c r="A50" s="36" t="s">
        <v>511</v>
      </c>
      <c r="B50" s="37"/>
      <c r="C50" s="40"/>
      <c r="D50" s="40">
        <v>5</v>
      </c>
      <c r="E50" s="10">
        <v>5</v>
      </c>
      <c r="F50" s="7"/>
      <c r="G50" s="9"/>
      <c r="H50" s="1"/>
    </row>
    <row r="51" spans="1:8" s="38" customFormat="1" ht="18.75" customHeight="1">
      <c r="A51" s="36" t="s">
        <v>512</v>
      </c>
      <c r="B51" s="37"/>
      <c r="C51" s="40"/>
      <c r="D51" s="40">
        <v>10</v>
      </c>
      <c r="E51" s="10">
        <v>5</v>
      </c>
      <c r="F51" s="7"/>
      <c r="G51" s="9">
        <v>5</v>
      </c>
      <c r="H51" s="1"/>
    </row>
    <row r="52" spans="1:8" s="38" customFormat="1" ht="18.75" customHeight="1">
      <c r="A52" s="36" t="s">
        <v>513</v>
      </c>
      <c r="B52" s="37"/>
      <c r="C52" s="40"/>
      <c r="D52" s="40">
        <v>100</v>
      </c>
      <c r="E52" s="10"/>
      <c r="F52" s="7"/>
      <c r="G52" s="9">
        <v>100</v>
      </c>
      <c r="H52" s="1"/>
    </row>
    <row r="53" spans="1:8" s="38" customFormat="1" ht="18.75" customHeight="1">
      <c r="A53" s="39" t="s">
        <v>165</v>
      </c>
      <c r="B53" s="37">
        <f>SUM(C53:D53)</f>
        <v>30</v>
      </c>
      <c r="C53" s="40"/>
      <c r="D53" s="40">
        <v>30</v>
      </c>
      <c r="E53" s="10"/>
      <c r="F53" s="7"/>
      <c r="G53" s="9">
        <v>30</v>
      </c>
      <c r="H53" s="1"/>
    </row>
    <row r="54" spans="1:8" s="38" customFormat="1" ht="18.75" customHeight="1">
      <c r="A54" s="36" t="s">
        <v>514</v>
      </c>
      <c r="B54" s="37"/>
      <c r="C54" s="40"/>
      <c r="D54" s="40">
        <v>10</v>
      </c>
      <c r="E54" s="10"/>
      <c r="F54" s="7"/>
      <c r="G54" s="170">
        <v>10</v>
      </c>
      <c r="H54" s="1"/>
    </row>
    <row r="55" spans="1:8" s="38" customFormat="1" ht="18.75" customHeight="1">
      <c r="A55" s="36" t="s">
        <v>515</v>
      </c>
      <c r="B55" s="37"/>
      <c r="C55" s="40"/>
      <c r="D55" s="40">
        <v>20</v>
      </c>
      <c r="E55" s="10"/>
      <c r="F55" s="7"/>
      <c r="G55" s="170">
        <v>20</v>
      </c>
      <c r="H55" s="1"/>
    </row>
    <row r="56" spans="1:8" s="38" customFormat="1" ht="18.75" customHeight="1">
      <c r="A56" s="59" t="s">
        <v>330</v>
      </c>
      <c r="B56" s="37">
        <f>SUM(C56:D56)</f>
        <v>1942</v>
      </c>
      <c r="C56" s="37">
        <f>SUM(C57:C72)</f>
        <v>0</v>
      </c>
      <c r="D56" s="37">
        <f>SUM(D57:D72)</f>
        <v>1942</v>
      </c>
      <c r="E56" s="37">
        <f>SUM(E57:E72)</f>
        <v>0</v>
      </c>
      <c r="F56" s="37">
        <f>SUM(F57:F72)</f>
        <v>967</v>
      </c>
      <c r="G56" s="37">
        <f>SUM(G57:G72)</f>
        <v>975</v>
      </c>
      <c r="H56" s="1"/>
    </row>
    <row r="57" spans="1:8" s="38" customFormat="1" ht="18.75" customHeight="1">
      <c r="A57" s="39" t="s">
        <v>197</v>
      </c>
      <c r="B57" s="37">
        <f>SUM(C57:D57)</f>
        <v>0</v>
      </c>
      <c r="C57" s="40"/>
      <c r="D57" s="40"/>
      <c r="E57" s="9"/>
      <c r="F57" s="8"/>
      <c r="G57" s="15"/>
      <c r="H57" s="1"/>
    </row>
    <row r="58" spans="1:8" s="38" customFormat="1" ht="18.75" customHeight="1">
      <c r="A58" s="39" t="s">
        <v>477</v>
      </c>
      <c r="B58" s="40"/>
      <c r="C58" s="40"/>
      <c r="D58" s="40">
        <v>66</v>
      </c>
      <c r="E58" s="9"/>
      <c r="F58" s="8"/>
      <c r="G58" s="15">
        <v>66</v>
      </c>
      <c r="H58" s="1"/>
    </row>
    <row r="59" spans="1:8" s="38" customFormat="1" ht="18.75" customHeight="1">
      <c r="A59" s="39" t="s">
        <v>161</v>
      </c>
      <c r="B59" s="40"/>
      <c r="C59" s="40"/>
      <c r="D59" s="40"/>
      <c r="E59" s="9"/>
      <c r="F59" s="8"/>
      <c r="G59" s="15"/>
      <c r="H59" s="1"/>
    </row>
    <row r="60" spans="1:8" s="38" customFormat="1" ht="18.75" customHeight="1">
      <c r="A60" s="39" t="s">
        <v>198</v>
      </c>
      <c r="B60" s="37"/>
      <c r="C60" s="40"/>
      <c r="D60" s="40">
        <v>220</v>
      </c>
      <c r="E60" s="9"/>
      <c r="F60" s="8">
        <v>220</v>
      </c>
      <c r="G60" s="15"/>
      <c r="H60" s="1"/>
    </row>
    <row r="61" spans="1:8" s="38" customFormat="1" ht="18.75" customHeight="1">
      <c r="A61" s="39" t="s">
        <v>199</v>
      </c>
      <c r="B61" s="37"/>
      <c r="C61" s="40"/>
      <c r="D61" s="40">
        <v>52</v>
      </c>
      <c r="E61" s="9"/>
      <c r="F61" s="8">
        <v>52</v>
      </c>
      <c r="G61" s="15"/>
      <c r="H61" s="1"/>
    </row>
    <row r="62" spans="1:8" s="38" customFormat="1" ht="18.75" customHeight="1">
      <c r="A62" s="39" t="s">
        <v>162</v>
      </c>
      <c r="B62" s="40"/>
      <c r="C62" s="40"/>
      <c r="D62" s="40">
        <v>15</v>
      </c>
      <c r="E62" s="9"/>
      <c r="F62" s="9">
        <v>15</v>
      </c>
      <c r="G62" s="9"/>
      <c r="H62" s="1"/>
    </row>
    <row r="63" spans="1:8" s="41" customFormat="1" ht="18.75" customHeight="1">
      <c r="A63" s="39" t="s">
        <v>163</v>
      </c>
      <c r="B63" s="37"/>
      <c r="C63" s="40"/>
      <c r="D63" s="40">
        <v>280</v>
      </c>
      <c r="E63" s="9">
        <f>E64+E65+E66+E67+E72+E73</f>
        <v>0</v>
      </c>
      <c r="F63" s="9">
        <v>280</v>
      </c>
      <c r="G63" s="9"/>
      <c r="H63" s="1"/>
    </row>
    <row r="64" spans="1:8" s="41" customFormat="1" ht="18.75" customHeight="1">
      <c r="A64" s="39" t="s">
        <v>164</v>
      </c>
      <c r="B64" s="37">
        <f>SUM(C64:D64)</f>
        <v>0</v>
      </c>
      <c r="C64" s="40"/>
      <c r="D64" s="40"/>
      <c r="E64" s="10"/>
      <c r="F64" s="10"/>
      <c r="G64" s="7"/>
      <c r="H64" s="1"/>
    </row>
    <row r="65" spans="1:8" s="41" customFormat="1" ht="18.75" customHeight="1">
      <c r="A65" s="39" t="s">
        <v>181</v>
      </c>
      <c r="B65" s="37"/>
      <c r="C65" s="40"/>
      <c r="D65" s="40">
        <v>20</v>
      </c>
      <c r="E65" s="10"/>
      <c r="F65" s="10">
        <v>20</v>
      </c>
      <c r="G65" s="7"/>
      <c r="H65" s="1"/>
    </row>
    <row r="66" spans="1:8" s="41" customFormat="1" ht="18.75" customHeight="1">
      <c r="A66" s="39" t="s">
        <v>182</v>
      </c>
      <c r="B66" s="37"/>
      <c r="C66" s="40"/>
      <c r="D66" s="40">
        <v>380</v>
      </c>
      <c r="E66" s="10"/>
      <c r="F66" s="10">
        <v>380</v>
      </c>
      <c r="G66" s="7"/>
      <c r="H66" s="1"/>
    </row>
    <row r="67" spans="1:8" s="41" customFormat="1" ht="18.75" customHeight="1">
      <c r="A67" s="39" t="s">
        <v>183</v>
      </c>
      <c r="B67" s="37"/>
      <c r="C67" s="40"/>
      <c r="D67" s="40">
        <v>7</v>
      </c>
      <c r="E67" s="10"/>
      <c r="F67" s="10"/>
      <c r="G67" s="7">
        <v>7</v>
      </c>
      <c r="H67" s="1"/>
    </row>
    <row r="68" spans="1:8" s="41" customFormat="1" ht="18.75" customHeight="1">
      <c r="A68" s="36" t="s">
        <v>475</v>
      </c>
      <c r="B68" s="37"/>
      <c r="C68" s="40"/>
      <c r="D68" s="40">
        <v>50</v>
      </c>
      <c r="E68" s="10"/>
      <c r="F68" s="10"/>
      <c r="G68" s="7">
        <v>50</v>
      </c>
      <c r="H68" s="1"/>
    </row>
    <row r="69" spans="1:8" s="41" customFormat="1" ht="18.75" customHeight="1">
      <c r="A69" s="36" t="s">
        <v>476</v>
      </c>
      <c r="B69" s="37"/>
      <c r="C69" s="40"/>
      <c r="D69" s="40">
        <v>18</v>
      </c>
      <c r="E69" s="10"/>
      <c r="F69" s="10"/>
      <c r="G69" s="7">
        <v>18</v>
      </c>
      <c r="H69" s="1"/>
    </row>
    <row r="70" spans="1:8" s="41" customFormat="1" ht="18.75" customHeight="1">
      <c r="A70" s="36" t="s">
        <v>478</v>
      </c>
      <c r="B70" s="37"/>
      <c r="C70" s="40"/>
      <c r="D70" s="40">
        <v>32</v>
      </c>
      <c r="E70" s="10"/>
      <c r="F70" s="10"/>
      <c r="G70" s="7">
        <v>32</v>
      </c>
      <c r="H70" s="1"/>
    </row>
    <row r="71" spans="1:8" s="41" customFormat="1" ht="18.75" customHeight="1">
      <c r="A71" s="36" t="s">
        <v>479</v>
      </c>
      <c r="B71" s="37"/>
      <c r="C71" s="40"/>
      <c r="D71" s="40">
        <v>800</v>
      </c>
      <c r="E71" s="10"/>
      <c r="F71" s="10"/>
      <c r="G71" s="7">
        <v>800</v>
      </c>
      <c r="H71" s="1"/>
    </row>
    <row r="72" spans="1:8" s="41" customFormat="1" ht="18.75" customHeight="1">
      <c r="A72" s="39" t="s">
        <v>480</v>
      </c>
      <c r="B72" s="37"/>
      <c r="C72" s="40"/>
      <c r="D72" s="40">
        <v>2</v>
      </c>
      <c r="E72" s="10"/>
      <c r="F72" s="10"/>
      <c r="G72" s="7">
        <v>2</v>
      </c>
      <c r="H72" s="1"/>
    </row>
    <row r="73" spans="1:8" s="42" customFormat="1" ht="18.75" customHeight="1">
      <c r="A73" s="59" t="s">
        <v>331</v>
      </c>
      <c r="B73" s="37">
        <f>SUM(C73:D73)</f>
        <v>0</v>
      </c>
      <c r="C73" s="37">
        <f>SUM(C73:C82)</f>
        <v>0</v>
      </c>
      <c r="D73" s="37">
        <f>D74+D80+D82</f>
        <v>424</v>
      </c>
      <c r="E73" s="37">
        <f>E74+E80+E82</f>
        <v>0</v>
      </c>
      <c r="F73" s="37">
        <f>F74+F80+F82</f>
        <v>320</v>
      </c>
      <c r="G73" s="37">
        <f>G74+G80+G82</f>
        <v>104</v>
      </c>
      <c r="H73" s="1"/>
    </row>
    <row r="74" spans="1:8" s="38" customFormat="1" ht="18.75" customHeight="1">
      <c r="A74" s="36" t="s">
        <v>323</v>
      </c>
      <c r="B74" s="37">
        <f>SUM(C74:D74)</f>
        <v>52</v>
      </c>
      <c r="C74" s="40"/>
      <c r="D74" s="40">
        <f>SUM(D75:D79)</f>
        <v>52</v>
      </c>
      <c r="E74" s="9">
        <f>E75+E77+E79</f>
        <v>0</v>
      </c>
      <c r="F74" s="9">
        <v>20</v>
      </c>
      <c r="G74" s="9">
        <v>32</v>
      </c>
      <c r="H74" s="1"/>
    </row>
    <row r="75" spans="1:8" s="38" customFormat="1" ht="18.75" customHeight="1">
      <c r="A75" s="36" t="s">
        <v>362</v>
      </c>
      <c r="B75" s="37"/>
      <c r="C75" s="40"/>
      <c r="D75" s="40"/>
      <c r="E75" s="9"/>
      <c r="F75" s="8"/>
      <c r="G75" s="8"/>
      <c r="H75" s="1"/>
    </row>
    <row r="76" spans="1:8" s="38" customFormat="1" ht="18.75" customHeight="1">
      <c r="A76" s="36" t="s">
        <v>481</v>
      </c>
      <c r="B76" s="37"/>
      <c r="C76" s="40"/>
      <c r="D76" s="40">
        <v>6</v>
      </c>
      <c r="E76" s="9"/>
      <c r="F76" s="8">
        <v>3</v>
      </c>
      <c r="G76" s="8">
        <v>3</v>
      </c>
      <c r="H76" s="1"/>
    </row>
    <row r="77" spans="1:8" s="38" customFormat="1" ht="18.75" customHeight="1">
      <c r="A77" s="36" t="s">
        <v>324</v>
      </c>
      <c r="B77" s="37"/>
      <c r="C77" s="40"/>
      <c r="D77" s="40">
        <v>25</v>
      </c>
      <c r="E77" s="9"/>
      <c r="F77" s="8">
        <v>17</v>
      </c>
      <c r="G77" s="8">
        <v>8</v>
      </c>
      <c r="H77" s="1"/>
    </row>
    <row r="78" spans="1:8" s="38" customFormat="1" ht="18.75" customHeight="1">
      <c r="A78" s="36" t="s">
        <v>482</v>
      </c>
      <c r="B78" s="37"/>
      <c r="C78" s="40"/>
      <c r="D78" s="40">
        <v>6</v>
      </c>
      <c r="E78" s="9"/>
      <c r="F78" s="8"/>
      <c r="G78" s="8">
        <v>6</v>
      </c>
      <c r="H78" s="1"/>
    </row>
    <row r="79" spans="1:8" s="38" customFormat="1" ht="18.75" customHeight="1">
      <c r="A79" s="36" t="s">
        <v>483</v>
      </c>
      <c r="B79" s="37"/>
      <c r="C79" s="40"/>
      <c r="D79" s="40">
        <v>15</v>
      </c>
      <c r="E79" s="9"/>
      <c r="F79" s="8"/>
      <c r="G79" s="8">
        <v>15</v>
      </c>
      <c r="H79" s="1"/>
    </row>
    <row r="80" spans="1:8" s="42" customFormat="1" ht="18.75" customHeight="1">
      <c r="A80" s="39" t="s">
        <v>184</v>
      </c>
      <c r="B80" s="37">
        <f>SUM(C80:D80)</f>
        <v>300</v>
      </c>
      <c r="C80" s="40"/>
      <c r="D80" s="40">
        <v>300</v>
      </c>
      <c r="E80" s="9"/>
      <c r="F80" s="9">
        <v>300</v>
      </c>
      <c r="G80" s="9"/>
      <c r="H80" s="1"/>
    </row>
    <row r="81" spans="1:8" s="42" customFormat="1" ht="18.75" customHeight="1">
      <c r="A81" s="39" t="s">
        <v>219</v>
      </c>
      <c r="B81" s="37"/>
      <c r="C81" s="40"/>
      <c r="D81" s="40">
        <v>300</v>
      </c>
      <c r="E81" s="9"/>
      <c r="F81" s="8">
        <v>300</v>
      </c>
      <c r="G81" s="8"/>
      <c r="H81" s="1"/>
    </row>
    <row r="82" spans="1:8" s="42" customFormat="1" ht="18.75" customHeight="1">
      <c r="A82" s="39" t="s">
        <v>185</v>
      </c>
      <c r="B82" s="37">
        <f>SUM(C82:D82)</f>
        <v>72</v>
      </c>
      <c r="C82" s="40"/>
      <c r="D82" s="40">
        <f>SUM(D83:D86)</f>
        <v>72</v>
      </c>
      <c r="E82" s="10"/>
      <c r="F82" s="7"/>
      <c r="G82" s="7">
        <v>72</v>
      </c>
      <c r="H82" s="1"/>
    </row>
    <row r="83" spans="1:8" s="42" customFormat="1" ht="18.75" customHeight="1">
      <c r="A83" s="39" t="s">
        <v>486</v>
      </c>
      <c r="B83" s="37"/>
      <c r="C83" s="40"/>
      <c r="D83" s="40">
        <v>20</v>
      </c>
      <c r="E83" s="10"/>
      <c r="F83" s="7"/>
      <c r="G83" s="7">
        <v>20</v>
      </c>
      <c r="H83" s="1"/>
    </row>
    <row r="84" spans="1:8" s="42" customFormat="1" ht="18.75" customHeight="1">
      <c r="A84" s="36" t="s">
        <v>484</v>
      </c>
      <c r="B84" s="37"/>
      <c r="C84" s="40"/>
      <c r="D84" s="40">
        <v>2</v>
      </c>
      <c r="E84" s="10"/>
      <c r="F84" s="7"/>
      <c r="G84" s="7">
        <v>2</v>
      </c>
      <c r="H84" s="1"/>
    </row>
    <row r="85" spans="1:8" s="42" customFormat="1" ht="18.75" customHeight="1">
      <c r="A85" s="36" t="s">
        <v>485</v>
      </c>
      <c r="B85" s="37"/>
      <c r="C85" s="40"/>
      <c r="D85" s="40">
        <v>45</v>
      </c>
      <c r="E85" s="10"/>
      <c r="F85" s="7"/>
      <c r="G85" s="7">
        <v>45</v>
      </c>
      <c r="H85" s="1"/>
    </row>
    <row r="86" spans="1:8" s="42" customFormat="1" ht="18.75" customHeight="1">
      <c r="A86" s="36" t="s">
        <v>487</v>
      </c>
      <c r="B86" s="37"/>
      <c r="C86" s="40"/>
      <c r="D86" s="40">
        <v>5</v>
      </c>
      <c r="E86" s="10"/>
      <c r="F86" s="7"/>
      <c r="G86" s="7">
        <v>5</v>
      </c>
      <c r="H86" s="1"/>
    </row>
    <row r="87" spans="1:8" s="42" customFormat="1" ht="18.75" customHeight="1">
      <c r="A87" s="59" t="s">
        <v>332</v>
      </c>
      <c r="B87" s="37">
        <f>SUM(C87:D87)</f>
        <v>3213</v>
      </c>
      <c r="C87" s="37">
        <f>SUM(C88:C94)</f>
        <v>0</v>
      </c>
      <c r="D87" s="37">
        <f>D88+D89+D93+D94</f>
        <v>3213</v>
      </c>
      <c r="E87" s="37">
        <f>E88+E89+E93+E94</f>
        <v>0</v>
      </c>
      <c r="F87" s="37">
        <f>F88+F89+F93+F94</f>
        <v>701</v>
      </c>
      <c r="G87" s="37">
        <f>G88+G89+G93+G94</f>
        <v>2512</v>
      </c>
      <c r="H87" s="1"/>
    </row>
    <row r="88" spans="1:8" s="42" customFormat="1" ht="18.75" customHeight="1">
      <c r="A88" s="39" t="s">
        <v>186</v>
      </c>
      <c r="B88" s="40"/>
      <c r="C88" s="40"/>
      <c r="D88" s="40"/>
      <c r="E88" s="10"/>
      <c r="F88" s="7"/>
      <c r="G88" s="7"/>
      <c r="H88" s="1"/>
    </row>
    <row r="89" spans="1:8" s="42" customFormat="1" ht="18.75" customHeight="1">
      <c r="A89" s="39" t="s">
        <v>187</v>
      </c>
      <c r="B89" s="37">
        <f aca="true" t="shared" si="1" ref="B89:B97">SUM(C89:D89)</f>
        <v>3000</v>
      </c>
      <c r="C89" s="40"/>
      <c r="D89" s="40">
        <v>3000</v>
      </c>
      <c r="E89" s="10"/>
      <c r="F89" s="7">
        <v>600</v>
      </c>
      <c r="G89" s="7">
        <v>2400</v>
      </c>
      <c r="H89" s="1"/>
    </row>
    <row r="90" spans="1:8" s="42" customFormat="1" ht="18.75" customHeight="1">
      <c r="A90" s="36" t="s">
        <v>525</v>
      </c>
      <c r="B90" s="37"/>
      <c r="C90" s="40"/>
      <c r="D90" s="40">
        <v>200</v>
      </c>
      <c r="E90" s="10"/>
      <c r="F90" s="7">
        <v>200</v>
      </c>
      <c r="G90" s="7"/>
      <c r="H90" s="1"/>
    </row>
    <row r="91" spans="1:8" s="42" customFormat="1" ht="18.75" customHeight="1">
      <c r="A91" s="36" t="s">
        <v>526</v>
      </c>
      <c r="B91" s="37"/>
      <c r="C91" s="40"/>
      <c r="D91" s="40">
        <v>850</v>
      </c>
      <c r="E91" s="10"/>
      <c r="F91" s="7">
        <v>100</v>
      </c>
      <c r="G91" s="7">
        <v>750</v>
      </c>
      <c r="H91" s="1"/>
    </row>
    <row r="92" spans="1:8" s="42" customFormat="1" ht="18.75" customHeight="1">
      <c r="A92" s="36" t="s">
        <v>527</v>
      </c>
      <c r="B92" s="37"/>
      <c r="C92" s="40"/>
      <c r="D92" s="40">
        <v>1950</v>
      </c>
      <c r="E92" s="10"/>
      <c r="F92" s="7">
        <v>300</v>
      </c>
      <c r="G92" s="7">
        <v>1650</v>
      </c>
      <c r="H92" s="1"/>
    </row>
    <row r="93" spans="1:8" s="42" customFormat="1" ht="18.75" customHeight="1">
      <c r="A93" s="39" t="s">
        <v>188</v>
      </c>
      <c r="B93" s="37">
        <f t="shared" si="1"/>
        <v>200</v>
      </c>
      <c r="C93" s="40"/>
      <c r="D93" s="40">
        <v>200</v>
      </c>
      <c r="E93" s="10"/>
      <c r="F93" s="7">
        <v>100</v>
      </c>
      <c r="G93" s="7">
        <v>100</v>
      </c>
      <c r="H93" s="1"/>
    </row>
    <row r="94" spans="1:8" s="42" customFormat="1" ht="18.75" customHeight="1">
      <c r="A94" s="39" t="s">
        <v>189</v>
      </c>
      <c r="B94" s="37">
        <f t="shared" si="1"/>
        <v>13</v>
      </c>
      <c r="C94" s="40"/>
      <c r="D94" s="40">
        <v>13</v>
      </c>
      <c r="E94" s="9"/>
      <c r="F94" s="9">
        <v>1</v>
      </c>
      <c r="G94" s="9">
        <v>12</v>
      </c>
      <c r="H94" s="1"/>
    </row>
    <row r="95" spans="1:8" s="42" customFormat="1" ht="18.75" customHeight="1">
      <c r="A95" s="59" t="s">
        <v>333</v>
      </c>
      <c r="B95" s="37">
        <f t="shared" si="1"/>
        <v>4830</v>
      </c>
      <c r="C95" s="37">
        <f>SUM(C96:C102,C109)</f>
        <v>0</v>
      </c>
      <c r="D95" s="37">
        <f>D96+D97+D100+D102</f>
        <v>4830</v>
      </c>
      <c r="E95" s="37">
        <f>E96+E97+E100+E102</f>
        <v>1160</v>
      </c>
      <c r="F95" s="37">
        <f>F96+F97+F100+F102</f>
        <v>3220</v>
      </c>
      <c r="G95" s="37">
        <f>G96+G97+G100+G102</f>
        <v>450</v>
      </c>
      <c r="H95" s="1"/>
    </row>
    <row r="96" spans="1:8" s="42" customFormat="1" ht="18.75" customHeight="1">
      <c r="A96" s="39" t="s">
        <v>190</v>
      </c>
      <c r="B96" s="37">
        <f t="shared" si="1"/>
        <v>40</v>
      </c>
      <c r="C96" s="40"/>
      <c r="D96" s="40">
        <v>40</v>
      </c>
      <c r="E96" s="9">
        <v>40</v>
      </c>
      <c r="F96" s="8"/>
      <c r="G96" s="8"/>
      <c r="H96" s="1"/>
    </row>
    <row r="97" spans="1:8" s="42" customFormat="1" ht="18.75" customHeight="1">
      <c r="A97" s="39" t="s">
        <v>191</v>
      </c>
      <c r="B97" s="37">
        <f t="shared" si="1"/>
        <v>2550</v>
      </c>
      <c r="C97" s="40"/>
      <c r="D97" s="40">
        <v>2550</v>
      </c>
      <c r="E97" s="9"/>
      <c r="F97" s="8">
        <v>2550</v>
      </c>
      <c r="G97" s="8"/>
      <c r="H97" s="1"/>
    </row>
    <row r="98" spans="1:8" s="42" customFormat="1" ht="18.75" customHeight="1">
      <c r="A98" s="39" t="s">
        <v>488</v>
      </c>
      <c r="B98" s="37"/>
      <c r="C98" s="40"/>
      <c r="D98" s="40">
        <v>50</v>
      </c>
      <c r="E98" s="9"/>
      <c r="F98" s="8">
        <v>50</v>
      </c>
      <c r="G98" s="8"/>
      <c r="H98" s="1"/>
    </row>
    <row r="99" spans="1:8" s="42" customFormat="1" ht="18.75" customHeight="1">
      <c r="A99" s="39" t="s">
        <v>489</v>
      </c>
      <c r="B99" s="37"/>
      <c r="C99" s="40"/>
      <c r="D99" s="40">
        <v>2500</v>
      </c>
      <c r="E99" s="9"/>
      <c r="F99" s="8">
        <v>2500</v>
      </c>
      <c r="G99" s="8"/>
      <c r="H99" s="1"/>
    </row>
    <row r="100" spans="1:8" s="42" customFormat="1" ht="18.75" customHeight="1">
      <c r="A100" s="39" t="s">
        <v>192</v>
      </c>
      <c r="B100" s="40"/>
      <c r="C100" s="40"/>
      <c r="D100" s="40">
        <v>500</v>
      </c>
      <c r="E100" s="9"/>
      <c r="F100" s="8">
        <v>300</v>
      </c>
      <c r="G100" s="8">
        <v>200</v>
      </c>
      <c r="H100" s="1"/>
    </row>
    <row r="101" spans="1:8" s="42" customFormat="1" ht="18.75" customHeight="1">
      <c r="A101" s="39" t="s">
        <v>220</v>
      </c>
      <c r="B101" s="40"/>
      <c r="C101" s="40"/>
      <c r="D101" s="40">
        <v>500</v>
      </c>
      <c r="E101" s="9"/>
      <c r="F101" s="8">
        <v>300</v>
      </c>
      <c r="G101" s="8">
        <v>200</v>
      </c>
      <c r="H101" s="1"/>
    </row>
    <row r="102" spans="1:8" s="42" customFormat="1" ht="18.75" customHeight="1">
      <c r="A102" s="39" t="s">
        <v>193</v>
      </c>
      <c r="B102" s="37">
        <f>SUM(C102:D102)</f>
        <v>1740</v>
      </c>
      <c r="C102" s="37">
        <f>SUM(C103:C104)</f>
        <v>0</v>
      </c>
      <c r="D102" s="37">
        <f>D103+D104+D107+D109</f>
        <v>1740</v>
      </c>
      <c r="E102" s="37">
        <f>E103+E104+E107+E109</f>
        <v>1120</v>
      </c>
      <c r="F102" s="37">
        <f>F103+F104+F107+F109</f>
        <v>370</v>
      </c>
      <c r="G102" s="37">
        <f>G103+G104+G107+G109</f>
        <v>250</v>
      </c>
      <c r="H102" s="1"/>
    </row>
    <row r="103" spans="1:8" s="42" customFormat="1" ht="18.75" customHeight="1">
      <c r="A103" s="39" t="s">
        <v>194</v>
      </c>
      <c r="B103" s="40"/>
      <c r="C103" s="40"/>
      <c r="D103" s="40">
        <v>700</v>
      </c>
      <c r="E103" s="9">
        <v>700</v>
      </c>
      <c r="F103" s="9"/>
      <c r="G103" s="8"/>
      <c r="H103" s="1"/>
    </row>
    <row r="104" spans="1:8" s="42" customFormat="1" ht="18.75" customHeight="1">
      <c r="A104" s="39" t="s">
        <v>195</v>
      </c>
      <c r="B104" s="40"/>
      <c r="C104" s="40"/>
      <c r="D104" s="40">
        <v>90</v>
      </c>
      <c r="E104" s="9">
        <v>90</v>
      </c>
      <c r="F104" s="9"/>
      <c r="G104" s="8"/>
      <c r="H104" s="1"/>
    </row>
    <row r="105" spans="1:8" s="42" customFormat="1" ht="18.75" customHeight="1">
      <c r="A105" s="39" t="s">
        <v>490</v>
      </c>
      <c r="B105" s="40"/>
      <c r="C105" s="40"/>
      <c r="D105" s="40">
        <v>30</v>
      </c>
      <c r="E105" s="9">
        <v>30</v>
      </c>
      <c r="F105" s="9"/>
      <c r="G105" s="8"/>
      <c r="H105" s="1"/>
    </row>
    <row r="106" spans="1:8" s="42" customFormat="1" ht="18.75" customHeight="1">
      <c r="A106" s="39" t="s">
        <v>491</v>
      </c>
      <c r="B106" s="40"/>
      <c r="C106" s="40"/>
      <c r="D106" s="40">
        <v>60</v>
      </c>
      <c r="E106" s="9">
        <v>60</v>
      </c>
      <c r="F106" s="9"/>
      <c r="G106" s="8"/>
      <c r="H106" s="1"/>
    </row>
    <row r="107" spans="1:8" s="42" customFormat="1" ht="18.75" customHeight="1">
      <c r="A107" s="39" t="s">
        <v>129</v>
      </c>
      <c r="B107" s="40"/>
      <c r="C107" s="40"/>
      <c r="D107" s="40">
        <v>300</v>
      </c>
      <c r="E107" s="9">
        <v>300</v>
      </c>
      <c r="F107" s="9"/>
      <c r="G107" s="9"/>
      <c r="H107" s="1"/>
    </row>
    <row r="108" spans="1:8" s="42" customFormat="1" ht="18.75" customHeight="1">
      <c r="A108" s="39" t="s">
        <v>496</v>
      </c>
      <c r="B108" s="40"/>
      <c r="C108" s="40"/>
      <c r="D108" s="40">
        <v>300</v>
      </c>
      <c r="E108" s="9">
        <v>300</v>
      </c>
      <c r="F108" s="9"/>
      <c r="G108" s="9"/>
      <c r="H108" s="1"/>
    </row>
    <row r="109" spans="1:8" s="42" customFormat="1" ht="18.75" customHeight="1">
      <c r="A109" s="39" t="s">
        <v>497</v>
      </c>
      <c r="B109" s="37">
        <f>SUM(C109:D109)</f>
        <v>650</v>
      </c>
      <c r="C109" s="40"/>
      <c r="D109" s="40">
        <v>650</v>
      </c>
      <c r="E109" s="9">
        <v>30</v>
      </c>
      <c r="F109" s="9">
        <v>370</v>
      </c>
      <c r="G109" s="9">
        <v>250</v>
      </c>
      <c r="H109" s="1"/>
    </row>
    <row r="110" spans="1:8" s="42" customFormat="1" ht="18.75" customHeight="1">
      <c r="A110" s="36" t="s">
        <v>492</v>
      </c>
      <c r="B110" s="37"/>
      <c r="C110" s="40"/>
      <c r="D110" s="40">
        <v>120</v>
      </c>
      <c r="E110" s="9"/>
      <c r="F110" s="9">
        <v>120</v>
      </c>
      <c r="G110" s="9"/>
      <c r="H110" s="1"/>
    </row>
    <row r="111" spans="1:8" s="42" customFormat="1" ht="18.75" customHeight="1">
      <c r="A111" s="36" t="s">
        <v>493</v>
      </c>
      <c r="B111" s="37"/>
      <c r="C111" s="40"/>
      <c r="D111" s="40">
        <v>250</v>
      </c>
      <c r="E111" s="9"/>
      <c r="F111" s="9">
        <v>250</v>
      </c>
      <c r="G111" s="9"/>
      <c r="H111" s="1"/>
    </row>
    <row r="112" spans="1:8" s="42" customFormat="1" ht="18.75" customHeight="1">
      <c r="A112" s="36" t="s">
        <v>494</v>
      </c>
      <c r="B112" s="37"/>
      <c r="C112" s="40"/>
      <c r="D112" s="40">
        <v>30</v>
      </c>
      <c r="E112" s="9">
        <v>30</v>
      </c>
      <c r="F112" s="9"/>
      <c r="G112" s="9"/>
      <c r="H112" s="1"/>
    </row>
    <row r="113" spans="1:8" s="42" customFormat="1" ht="18.75" customHeight="1">
      <c r="A113" s="36" t="s">
        <v>495</v>
      </c>
      <c r="B113" s="37"/>
      <c r="C113" s="40"/>
      <c r="D113" s="40">
        <v>250</v>
      </c>
      <c r="E113" s="9"/>
      <c r="F113" s="9"/>
      <c r="G113" s="9">
        <v>250</v>
      </c>
      <c r="H113" s="1"/>
    </row>
    <row r="114" spans="1:8" s="42" customFormat="1" ht="18.75" customHeight="1">
      <c r="A114" s="59" t="s">
        <v>334</v>
      </c>
      <c r="B114" s="37">
        <f>SUM(C114:D114)</f>
        <v>943</v>
      </c>
      <c r="C114" s="37">
        <f>SUM(C115:C144)</f>
        <v>0</v>
      </c>
      <c r="D114" s="37">
        <f>SUM(D115+D125+D129+D137+D140+D139+D144)</f>
        <v>943</v>
      </c>
      <c r="E114" s="37">
        <v>212</v>
      </c>
      <c r="F114" s="37">
        <f>SUM(F115+F125+F129+F137+F140+F139+F144)</f>
        <v>383</v>
      </c>
      <c r="G114" s="37">
        <v>348</v>
      </c>
      <c r="H114" s="1"/>
    </row>
    <row r="115" spans="1:8" s="42" customFormat="1" ht="18.75" customHeight="1">
      <c r="A115" s="39" t="s">
        <v>196</v>
      </c>
      <c r="B115" s="37">
        <f>SUM(C115:D115)</f>
        <v>268</v>
      </c>
      <c r="C115" s="40"/>
      <c r="D115" s="40">
        <v>268</v>
      </c>
      <c r="E115" s="91">
        <v>130</v>
      </c>
      <c r="F115" s="91"/>
      <c r="G115" s="91">
        <v>138</v>
      </c>
      <c r="H115" s="91"/>
    </row>
    <row r="116" spans="1:8" s="42" customFormat="1" ht="18.75" customHeight="1">
      <c r="A116" s="39" t="s">
        <v>221</v>
      </c>
      <c r="B116" s="37"/>
      <c r="C116" s="40"/>
      <c r="D116" s="40"/>
      <c r="E116" s="1"/>
      <c r="F116" s="1"/>
      <c r="G116" s="1"/>
      <c r="H116" s="1"/>
    </row>
    <row r="117" spans="1:8" s="42" customFormat="1" ht="18.75" customHeight="1">
      <c r="A117" s="36" t="s">
        <v>459</v>
      </c>
      <c r="B117" s="37"/>
      <c r="C117" s="40"/>
      <c r="D117" s="40">
        <f>SUM(D118:D124)</f>
        <v>268</v>
      </c>
      <c r="E117" s="1">
        <v>130</v>
      </c>
      <c r="F117" s="1"/>
      <c r="G117" s="1">
        <v>138</v>
      </c>
      <c r="H117" s="1"/>
    </row>
    <row r="118" spans="1:8" s="42" customFormat="1" ht="18.75" customHeight="1">
      <c r="A118" s="36" t="s">
        <v>516</v>
      </c>
      <c r="B118" s="37"/>
      <c r="C118" s="40"/>
      <c r="D118" s="40">
        <v>20</v>
      </c>
      <c r="E118" s="1"/>
      <c r="F118" s="1"/>
      <c r="G118" s="1">
        <v>20</v>
      </c>
      <c r="H118" s="1"/>
    </row>
    <row r="119" spans="1:8" s="42" customFormat="1" ht="18.75" customHeight="1">
      <c r="A119" s="36" t="s">
        <v>460</v>
      </c>
      <c r="B119" s="37"/>
      <c r="C119" s="40"/>
      <c r="D119" s="40">
        <v>60</v>
      </c>
      <c r="E119" s="1">
        <v>60</v>
      </c>
      <c r="F119" s="1"/>
      <c r="G119" s="1"/>
      <c r="H119" s="1"/>
    </row>
    <row r="120" spans="1:8" s="42" customFormat="1" ht="18.75" customHeight="1">
      <c r="A120" s="36" t="s">
        <v>517</v>
      </c>
      <c r="B120" s="37"/>
      <c r="C120" s="40"/>
      <c r="D120" s="40">
        <v>70</v>
      </c>
      <c r="E120" s="1">
        <v>30</v>
      </c>
      <c r="F120" s="1"/>
      <c r="G120" s="1">
        <v>40</v>
      </c>
      <c r="H120" s="1"/>
    </row>
    <row r="121" spans="1:8" s="42" customFormat="1" ht="18.75" customHeight="1">
      <c r="A121" s="39" t="s">
        <v>461</v>
      </c>
      <c r="B121" s="37"/>
      <c r="C121" s="40"/>
      <c r="D121" s="40">
        <v>60</v>
      </c>
      <c r="E121" s="1">
        <v>20</v>
      </c>
      <c r="F121" s="1"/>
      <c r="G121" s="1">
        <v>40</v>
      </c>
      <c r="H121" s="1"/>
    </row>
    <row r="122" spans="1:8" s="42" customFormat="1" ht="18.75" customHeight="1">
      <c r="A122" s="39" t="s">
        <v>462</v>
      </c>
      <c r="B122" s="37"/>
      <c r="C122" s="40"/>
      <c r="D122" s="40">
        <v>33</v>
      </c>
      <c r="E122" s="1">
        <v>10</v>
      </c>
      <c r="F122" s="1"/>
      <c r="G122" s="1">
        <v>23</v>
      </c>
      <c r="H122" s="1"/>
    </row>
    <row r="123" spans="1:8" s="42" customFormat="1" ht="18.75" customHeight="1">
      <c r="A123" s="39" t="s">
        <v>463</v>
      </c>
      <c r="B123" s="37"/>
      <c r="C123" s="40"/>
      <c r="D123" s="40">
        <v>20</v>
      </c>
      <c r="E123" s="1">
        <v>10</v>
      </c>
      <c r="F123" s="1"/>
      <c r="G123" s="1">
        <v>10</v>
      </c>
      <c r="H123" s="1"/>
    </row>
    <row r="124" spans="1:8" s="42" customFormat="1" ht="18.75" customHeight="1">
      <c r="A124" s="39" t="s">
        <v>464</v>
      </c>
      <c r="B124" s="37"/>
      <c r="C124" s="40"/>
      <c r="D124" s="40">
        <v>5</v>
      </c>
      <c r="E124" s="1"/>
      <c r="F124" s="1"/>
      <c r="G124" s="1">
        <v>5</v>
      </c>
      <c r="H124" s="1"/>
    </row>
    <row r="125" spans="1:8" s="42" customFormat="1" ht="18.75" customHeight="1">
      <c r="A125" s="39" t="s">
        <v>200</v>
      </c>
      <c r="B125" s="37">
        <f>SUM(C125:D125)</f>
        <v>40</v>
      </c>
      <c r="C125" s="40"/>
      <c r="D125" s="40">
        <v>40</v>
      </c>
      <c r="E125" s="1">
        <v>40</v>
      </c>
      <c r="F125" s="1"/>
      <c r="G125" s="1"/>
      <c r="H125" s="1"/>
    </row>
    <row r="126" spans="1:8" s="42" customFormat="1" ht="18.75" customHeight="1">
      <c r="A126" s="39" t="s">
        <v>465</v>
      </c>
      <c r="B126" s="37"/>
      <c r="C126" s="40"/>
      <c r="D126" s="40">
        <v>15</v>
      </c>
      <c r="E126" s="1">
        <v>15</v>
      </c>
      <c r="F126" s="1"/>
      <c r="G126" s="1"/>
      <c r="H126" s="1"/>
    </row>
    <row r="127" spans="1:8" s="42" customFormat="1" ht="18.75" customHeight="1">
      <c r="A127" s="39" t="s">
        <v>466</v>
      </c>
      <c r="B127" s="37"/>
      <c r="C127" s="40"/>
      <c r="D127" s="40">
        <v>15</v>
      </c>
      <c r="E127" s="1">
        <v>15</v>
      </c>
      <c r="F127" s="1"/>
      <c r="G127" s="1"/>
      <c r="H127" s="1"/>
    </row>
    <row r="128" spans="1:8" s="42" customFormat="1" ht="18.75" customHeight="1">
      <c r="A128" s="39" t="s">
        <v>467</v>
      </c>
      <c r="B128" s="37"/>
      <c r="C128" s="40"/>
      <c r="D128" s="40">
        <v>10</v>
      </c>
      <c r="E128" s="1">
        <v>10</v>
      </c>
      <c r="F128" s="1"/>
      <c r="G128" s="1"/>
      <c r="H128" s="1"/>
    </row>
    <row r="129" spans="1:8" s="42" customFormat="1" ht="18.75" customHeight="1">
      <c r="A129" s="39" t="s">
        <v>201</v>
      </c>
      <c r="B129" s="37">
        <f>SUM(C129:D129)</f>
        <v>162</v>
      </c>
      <c r="C129" s="40"/>
      <c r="D129" s="40">
        <v>162</v>
      </c>
      <c r="E129" s="1">
        <v>12</v>
      </c>
      <c r="F129" s="1"/>
      <c r="G129" s="1">
        <v>150</v>
      </c>
      <c r="H129" s="1"/>
    </row>
    <row r="130" spans="1:8" s="42" customFormat="1" ht="18.75" customHeight="1">
      <c r="A130" s="39" t="s">
        <v>468</v>
      </c>
      <c r="B130" s="37"/>
      <c r="C130" s="40"/>
      <c r="D130" s="40">
        <v>25</v>
      </c>
      <c r="E130" s="1"/>
      <c r="F130" s="1"/>
      <c r="G130" s="1">
        <v>25</v>
      </c>
      <c r="H130" s="1"/>
    </row>
    <row r="131" spans="1:8" s="42" customFormat="1" ht="18.75" customHeight="1">
      <c r="A131" s="36" t="s">
        <v>469</v>
      </c>
      <c r="B131" s="37"/>
      <c r="C131" s="40"/>
      <c r="D131" s="40">
        <v>60</v>
      </c>
      <c r="E131" s="1"/>
      <c r="F131" s="1"/>
      <c r="G131" s="1">
        <v>60</v>
      </c>
      <c r="H131" s="1"/>
    </row>
    <row r="132" spans="1:8" s="42" customFormat="1" ht="18.75" customHeight="1">
      <c r="A132" s="36" t="s">
        <v>531</v>
      </c>
      <c r="B132" s="37"/>
      <c r="C132" s="40"/>
      <c r="D132" s="40">
        <v>40</v>
      </c>
      <c r="E132" s="1">
        <v>12</v>
      </c>
      <c r="F132" s="1"/>
      <c r="G132" s="1">
        <v>28</v>
      </c>
      <c r="H132" s="1"/>
    </row>
    <row r="133" spans="1:8" s="42" customFormat="1" ht="18.75" customHeight="1">
      <c r="A133" s="36" t="s">
        <v>470</v>
      </c>
      <c r="B133" s="37"/>
      <c r="C133" s="40"/>
      <c r="D133" s="40">
        <v>12</v>
      </c>
      <c r="E133" s="1"/>
      <c r="F133" s="1"/>
      <c r="G133" s="1">
        <v>12</v>
      </c>
      <c r="H133" s="1"/>
    </row>
    <row r="134" spans="1:8" s="42" customFormat="1" ht="18.75" customHeight="1">
      <c r="A134" s="36" t="s">
        <v>471</v>
      </c>
      <c r="B134" s="37"/>
      <c r="C134" s="40"/>
      <c r="D134" s="40">
        <v>10</v>
      </c>
      <c r="E134" s="1"/>
      <c r="F134" s="1"/>
      <c r="G134" s="1">
        <v>10</v>
      </c>
      <c r="H134" s="1"/>
    </row>
    <row r="135" spans="1:8" s="42" customFormat="1" ht="18.75" customHeight="1">
      <c r="A135" s="39" t="s">
        <v>472</v>
      </c>
      <c r="B135" s="37"/>
      <c r="C135" s="40"/>
      <c r="D135" s="40">
        <v>5</v>
      </c>
      <c r="E135" s="1"/>
      <c r="F135" s="1"/>
      <c r="G135" s="1">
        <v>5</v>
      </c>
      <c r="H135" s="1"/>
    </row>
    <row r="136" spans="1:8" s="42" customFormat="1" ht="18.75" customHeight="1">
      <c r="A136" s="36" t="s">
        <v>473</v>
      </c>
      <c r="B136" s="37"/>
      <c r="C136" s="40"/>
      <c r="D136" s="40">
        <v>10</v>
      </c>
      <c r="E136" s="1"/>
      <c r="F136" s="1"/>
      <c r="G136" s="1">
        <v>10</v>
      </c>
      <c r="H136" s="1"/>
    </row>
    <row r="137" spans="1:8" s="42" customFormat="1" ht="18.75" customHeight="1">
      <c r="A137" s="39" t="s">
        <v>202</v>
      </c>
      <c r="B137" s="40"/>
      <c r="C137" s="40"/>
      <c r="D137" s="40">
        <v>90</v>
      </c>
      <c r="E137" s="1">
        <v>30</v>
      </c>
      <c r="F137" s="1"/>
      <c r="G137" s="1">
        <v>60</v>
      </c>
      <c r="H137" s="1"/>
    </row>
    <row r="138" spans="1:8" s="42" customFormat="1" ht="18.75" customHeight="1">
      <c r="A138" s="36" t="s">
        <v>474</v>
      </c>
      <c r="B138" s="40"/>
      <c r="C138" s="40"/>
      <c r="D138" s="40">
        <v>90</v>
      </c>
      <c r="E138" s="1">
        <v>30</v>
      </c>
      <c r="F138" s="1"/>
      <c r="G138" s="1">
        <v>60</v>
      </c>
      <c r="H138" s="1"/>
    </row>
    <row r="139" spans="1:8" s="42" customFormat="1" ht="18.75" customHeight="1">
      <c r="A139" s="39" t="s">
        <v>203</v>
      </c>
      <c r="B139" s="37">
        <f>SUM(C139:D139)</f>
        <v>0</v>
      </c>
      <c r="C139" s="40"/>
      <c r="D139" s="40"/>
      <c r="E139" s="1"/>
      <c r="F139" s="1"/>
      <c r="G139" s="1"/>
      <c r="H139" s="1"/>
    </row>
    <row r="140" spans="1:8" s="42" customFormat="1" ht="18.75" customHeight="1">
      <c r="A140" s="39" t="s">
        <v>204</v>
      </c>
      <c r="B140" s="37"/>
      <c r="C140" s="40"/>
      <c r="D140" s="40">
        <v>383</v>
      </c>
      <c r="E140" s="1"/>
      <c r="F140" s="1">
        <v>383</v>
      </c>
      <c r="G140" s="1"/>
      <c r="H140" s="1"/>
    </row>
    <row r="141" spans="1:8" s="42" customFormat="1" ht="18.75" customHeight="1">
      <c r="A141" s="39" t="s">
        <v>222</v>
      </c>
      <c r="B141" s="37"/>
      <c r="C141" s="40"/>
      <c r="D141" s="40">
        <v>270</v>
      </c>
      <c r="E141" s="1"/>
      <c r="F141" s="1">
        <v>270</v>
      </c>
      <c r="G141" s="1"/>
      <c r="H141" s="1"/>
    </row>
    <row r="142" spans="1:8" s="42" customFormat="1" ht="18.75" customHeight="1">
      <c r="A142" s="39" t="s">
        <v>223</v>
      </c>
      <c r="B142" s="37"/>
      <c r="C142" s="40"/>
      <c r="D142" s="40">
        <v>13</v>
      </c>
      <c r="E142" s="1"/>
      <c r="F142" s="1">
        <v>13</v>
      </c>
      <c r="G142" s="1"/>
      <c r="H142" s="1"/>
    </row>
    <row r="143" spans="1:8" s="42" customFormat="1" ht="18.75" customHeight="1">
      <c r="A143" s="39" t="s">
        <v>504</v>
      </c>
      <c r="B143" s="37"/>
      <c r="C143" s="40"/>
      <c r="D143" s="40">
        <v>100</v>
      </c>
      <c r="E143" s="1"/>
      <c r="F143" s="1">
        <v>100</v>
      </c>
      <c r="G143" s="1"/>
      <c r="H143" s="1"/>
    </row>
    <row r="144" spans="1:8" s="42" customFormat="1" ht="18.75" customHeight="1">
      <c r="A144" s="39" t="s">
        <v>205</v>
      </c>
      <c r="B144" s="37">
        <f aca="true" t="shared" si="2" ref="B144:B156">SUM(C144:D144)</f>
        <v>0</v>
      </c>
      <c r="C144" s="40"/>
      <c r="D144" s="40"/>
      <c r="E144" s="1"/>
      <c r="F144" s="1"/>
      <c r="G144" s="1"/>
      <c r="H144" s="1"/>
    </row>
    <row r="145" spans="1:8" s="42" customFormat="1" ht="18.75" customHeight="1">
      <c r="A145" s="59" t="s">
        <v>335</v>
      </c>
      <c r="B145" s="37">
        <f t="shared" si="2"/>
        <v>200</v>
      </c>
      <c r="C145" s="37">
        <f>SUM(C146:C147)</f>
        <v>0</v>
      </c>
      <c r="D145" s="37">
        <f>SUM(D146:D147)</f>
        <v>200</v>
      </c>
      <c r="E145" s="37">
        <f>SUM(E146:E147)</f>
        <v>0</v>
      </c>
      <c r="F145" s="37">
        <f>SUM(F146:F147)</f>
        <v>0</v>
      </c>
      <c r="G145" s="37">
        <f>SUM(G146:G147)</f>
        <v>200</v>
      </c>
      <c r="H145" s="1"/>
    </row>
    <row r="146" spans="1:8" s="42" customFormat="1" ht="18.75" customHeight="1">
      <c r="A146" s="39" t="s">
        <v>206</v>
      </c>
      <c r="B146" s="37">
        <f t="shared" si="2"/>
        <v>0</v>
      </c>
      <c r="C146" s="40"/>
      <c r="D146" s="40"/>
      <c r="E146" s="91"/>
      <c r="F146" s="91"/>
      <c r="G146" s="91"/>
      <c r="H146" s="91"/>
    </row>
    <row r="147" spans="1:8" s="42" customFormat="1" ht="18.75" customHeight="1">
      <c r="A147" s="39" t="s">
        <v>207</v>
      </c>
      <c r="B147" s="37">
        <f t="shared" si="2"/>
        <v>200</v>
      </c>
      <c r="C147" s="40"/>
      <c r="D147" s="40">
        <v>200</v>
      </c>
      <c r="E147" s="91"/>
      <c r="F147" s="91"/>
      <c r="G147" s="91">
        <v>200</v>
      </c>
      <c r="H147" s="91"/>
    </row>
    <row r="148" spans="1:8" s="42" customFormat="1" ht="18.75" customHeight="1">
      <c r="A148" s="39" t="s">
        <v>498</v>
      </c>
      <c r="B148" s="37"/>
      <c r="C148" s="40"/>
      <c r="D148" s="40">
        <v>20</v>
      </c>
      <c r="E148" s="91"/>
      <c r="F148" s="91"/>
      <c r="G148" s="91">
        <v>20</v>
      </c>
      <c r="H148" s="91"/>
    </row>
    <row r="149" spans="1:8" s="42" customFormat="1" ht="18.75" customHeight="1">
      <c r="A149" s="39" t="s">
        <v>499</v>
      </c>
      <c r="B149" s="37"/>
      <c r="C149" s="40"/>
      <c r="D149" s="40">
        <v>6</v>
      </c>
      <c r="E149" s="91"/>
      <c r="F149" s="91"/>
      <c r="G149" s="91">
        <v>6</v>
      </c>
      <c r="H149" s="91"/>
    </row>
    <row r="150" spans="1:8" s="42" customFormat="1" ht="18.75" customHeight="1">
      <c r="A150" s="39" t="s">
        <v>500</v>
      </c>
      <c r="B150" s="37"/>
      <c r="C150" s="40"/>
      <c r="D150" s="40">
        <v>40</v>
      </c>
      <c r="E150" s="91"/>
      <c r="F150" s="91"/>
      <c r="G150" s="91">
        <v>40</v>
      </c>
      <c r="H150" s="91"/>
    </row>
    <row r="151" spans="1:8" s="42" customFormat="1" ht="18.75" customHeight="1">
      <c r="A151" s="39" t="s">
        <v>501</v>
      </c>
      <c r="B151" s="37"/>
      <c r="C151" s="40"/>
      <c r="D151" s="40">
        <v>40</v>
      </c>
      <c r="E151" s="91"/>
      <c r="F151" s="91"/>
      <c r="G151" s="91">
        <v>40</v>
      </c>
      <c r="H151" s="91"/>
    </row>
    <row r="152" spans="1:8" s="42" customFormat="1" ht="18.75" customHeight="1">
      <c r="A152" s="36" t="s">
        <v>528</v>
      </c>
      <c r="B152" s="37"/>
      <c r="C152" s="40"/>
      <c r="D152" s="40">
        <v>94</v>
      </c>
      <c r="E152" s="91"/>
      <c r="F152" s="91"/>
      <c r="G152" s="91">
        <v>94</v>
      </c>
      <c r="H152" s="91"/>
    </row>
    <row r="153" spans="1:8" s="42" customFormat="1" ht="18.75" customHeight="1">
      <c r="A153" s="59" t="s">
        <v>336</v>
      </c>
      <c r="B153" s="37">
        <f t="shared" si="2"/>
        <v>24</v>
      </c>
      <c r="C153" s="37">
        <f>SUM(C154:C155)</f>
        <v>0</v>
      </c>
      <c r="D153" s="37">
        <f>SUM(D154:D155)</f>
        <v>24</v>
      </c>
      <c r="E153" s="91">
        <v>24</v>
      </c>
      <c r="F153" s="91"/>
      <c r="G153" s="91"/>
      <c r="H153" s="91"/>
    </row>
    <row r="154" spans="1:8" s="42" customFormat="1" ht="18.75" customHeight="1">
      <c r="A154" s="39" t="s">
        <v>502</v>
      </c>
      <c r="B154" s="37">
        <f t="shared" si="2"/>
        <v>14</v>
      </c>
      <c r="C154" s="40"/>
      <c r="D154" s="40">
        <v>14</v>
      </c>
      <c r="E154" s="91">
        <v>14</v>
      </c>
      <c r="F154" s="91"/>
      <c r="G154" s="91"/>
      <c r="H154" s="91"/>
    </row>
    <row r="155" spans="1:8" s="42" customFormat="1" ht="18.75" customHeight="1">
      <c r="A155" s="39" t="s">
        <v>208</v>
      </c>
      <c r="B155" s="37">
        <f t="shared" si="2"/>
        <v>10</v>
      </c>
      <c r="C155" s="40"/>
      <c r="D155" s="40">
        <v>10</v>
      </c>
      <c r="E155" s="91">
        <v>10</v>
      </c>
      <c r="F155" s="91"/>
      <c r="G155" s="91"/>
      <c r="H155" s="91"/>
    </row>
    <row r="156" spans="1:8" s="42" customFormat="1" ht="18.75" customHeight="1">
      <c r="A156" s="59" t="s">
        <v>337</v>
      </c>
      <c r="B156" s="37">
        <f t="shared" si="2"/>
        <v>5</v>
      </c>
      <c r="C156" s="37">
        <f>SUM(C157:C158)</f>
        <v>0</v>
      </c>
      <c r="D156" s="37">
        <f>SUM(D157:D158)</f>
        <v>5</v>
      </c>
      <c r="E156" s="91"/>
      <c r="F156" s="91"/>
      <c r="G156" s="91">
        <v>5</v>
      </c>
      <c r="H156" s="91"/>
    </row>
    <row r="157" spans="1:8" s="42" customFormat="1" ht="18.75" customHeight="1">
      <c r="A157" s="39" t="s">
        <v>209</v>
      </c>
      <c r="B157" s="40"/>
      <c r="C157" s="40"/>
      <c r="D157" s="40"/>
      <c r="E157" s="91"/>
      <c r="F157" s="91"/>
      <c r="G157" s="91"/>
      <c r="H157" s="91"/>
    </row>
    <row r="158" spans="1:8" s="42" customFormat="1" ht="18.75" customHeight="1">
      <c r="A158" s="39" t="s">
        <v>210</v>
      </c>
      <c r="B158" s="37">
        <f>SUM(C158:D158)</f>
        <v>5</v>
      </c>
      <c r="C158" s="40"/>
      <c r="D158" s="40">
        <v>5</v>
      </c>
      <c r="E158" s="91"/>
      <c r="F158" s="91"/>
      <c r="G158" s="91">
        <v>5</v>
      </c>
      <c r="H158" s="91"/>
    </row>
    <row r="159" spans="1:8" s="42" customFormat="1" ht="18.75" customHeight="1">
      <c r="A159" s="59" t="s">
        <v>278</v>
      </c>
      <c r="B159" s="37">
        <f>SUM(C159:D159)</f>
        <v>60</v>
      </c>
      <c r="C159" s="40"/>
      <c r="D159" s="40">
        <v>60</v>
      </c>
      <c r="E159" s="91">
        <v>60</v>
      </c>
      <c r="F159" s="91"/>
      <c r="G159" s="91"/>
      <c r="H159" s="91"/>
    </row>
    <row r="160" spans="1:8" s="42" customFormat="1" ht="18.75" customHeight="1">
      <c r="A160" s="39" t="s">
        <v>503</v>
      </c>
      <c r="B160" s="37"/>
      <c r="C160" s="40"/>
      <c r="D160" s="40">
        <v>60</v>
      </c>
      <c r="E160" s="91">
        <v>60</v>
      </c>
      <c r="F160" s="91"/>
      <c r="G160" s="91"/>
      <c r="H160" s="91"/>
    </row>
    <row r="161" spans="1:8" s="42" customFormat="1" ht="18.75" customHeight="1">
      <c r="A161" s="143" t="s">
        <v>423</v>
      </c>
      <c r="B161" s="37">
        <f>SUM(C161:D161)</f>
        <v>200</v>
      </c>
      <c r="C161" s="37">
        <f>SUM(C162:C164)</f>
        <v>0</v>
      </c>
      <c r="D161" s="37">
        <v>200</v>
      </c>
      <c r="E161" s="91">
        <v>200</v>
      </c>
      <c r="F161" s="91"/>
      <c r="G161" s="91"/>
      <c r="H161" s="91"/>
    </row>
    <row r="162" spans="1:8" s="42" customFormat="1" ht="18.75" customHeight="1">
      <c r="A162" s="143" t="s">
        <v>424</v>
      </c>
      <c r="B162" s="37">
        <f>SUM(C162:D162)</f>
        <v>100</v>
      </c>
      <c r="C162" s="40"/>
      <c r="D162" s="40">
        <v>100</v>
      </c>
      <c r="E162" s="91">
        <v>100</v>
      </c>
      <c r="F162" s="91"/>
      <c r="G162" s="91"/>
      <c r="H162" s="91"/>
    </row>
    <row r="163" spans="1:8" s="42" customFormat="1" ht="18.75" customHeight="1">
      <c r="A163" s="39"/>
      <c r="B163" s="37">
        <f>SUM(C163:D163)</f>
        <v>0</v>
      </c>
      <c r="C163" s="40"/>
      <c r="D163" s="40"/>
      <c r="E163" s="91"/>
      <c r="F163" s="91"/>
      <c r="G163" s="91"/>
      <c r="H163" s="91"/>
    </row>
    <row r="164" spans="1:8" s="42" customFormat="1" ht="18.75" customHeight="1">
      <c r="A164" s="39"/>
      <c r="B164" s="37">
        <f>SUM(C164:D164)</f>
        <v>0</v>
      </c>
      <c r="C164" s="40"/>
      <c r="D164" s="40"/>
      <c r="E164" s="91"/>
      <c r="F164" s="91"/>
      <c r="G164" s="91"/>
      <c r="H164" s="91"/>
    </row>
    <row r="165" spans="1:8" s="42" customFormat="1" ht="18.75" customHeight="1">
      <c r="A165" s="36" t="s">
        <v>145</v>
      </c>
      <c r="B165" s="37"/>
      <c r="C165" s="37"/>
      <c r="D165" s="37">
        <f>D7+D19+D36+D46+D56+D73+D87+D95+D114+D145+D153+D156+D159+D161+D162</f>
        <v>13595</v>
      </c>
      <c r="E165" s="37">
        <f>E7+E19+E36+E46+E56+E73+E87+E95+E114+E145+E153+E156+E159+E161+E162</f>
        <v>2450</v>
      </c>
      <c r="F165" s="37">
        <f>F7+F19+F36+F46+F56+F73+F87+F95+F114+F145+F153+F156+F159+F161+F162</f>
        <v>5666</v>
      </c>
      <c r="G165" s="37">
        <f>G7+G19+G36+G46+G56+G73+G87+G95+G114+G145+G153+G156+G159+G161+G162</f>
        <v>5479</v>
      </c>
      <c r="H165" s="91"/>
    </row>
    <row r="166" spans="1:8" s="42" customFormat="1" ht="18.75" customHeight="1">
      <c r="A166" s="209" t="s">
        <v>244</v>
      </c>
      <c r="B166" s="199"/>
      <c r="C166" s="239"/>
      <c r="D166" s="239"/>
      <c r="E166"/>
      <c r="F166"/>
      <c r="G166"/>
      <c r="H166"/>
    </row>
    <row r="167" spans="1:8" s="42" customFormat="1" ht="18.75" customHeight="1">
      <c r="A167" s="60"/>
      <c r="E167"/>
      <c r="F167"/>
      <c r="G167"/>
      <c r="H167"/>
    </row>
    <row r="168" spans="1:8" s="42" customFormat="1" ht="18.75" customHeight="1">
      <c r="A168" s="60"/>
      <c r="E168"/>
      <c r="F168"/>
      <c r="G168"/>
      <c r="H168"/>
    </row>
    <row r="169" spans="1:8" s="42" customFormat="1" ht="18.75" customHeight="1">
      <c r="A169" s="60"/>
      <c r="E169"/>
      <c r="F169"/>
      <c r="G169"/>
      <c r="H169"/>
    </row>
    <row r="170" spans="1:8" s="42" customFormat="1" ht="18.75" customHeight="1">
      <c r="A170" s="60"/>
      <c r="E170"/>
      <c r="F170"/>
      <c r="G170"/>
      <c r="H170"/>
    </row>
    <row r="171" spans="1:8" s="42" customFormat="1" ht="18.75" customHeight="1">
      <c r="A171" s="60"/>
      <c r="E171"/>
      <c r="F171"/>
      <c r="G171"/>
      <c r="H171"/>
    </row>
    <row r="172" spans="1:8" s="42" customFormat="1" ht="18.75" customHeight="1">
      <c r="A172" s="60"/>
      <c r="E172"/>
      <c r="F172"/>
      <c r="G172"/>
      <c r="H172"/>
    </row>
    <row r="173" spans="1:8" s="42" customFormat="1" ht="18.75" customHeight="1">
      <c r="A173" s="60"/>
      <c r="E173"/>
      <c r="F173"/>
      <c r="G173"/>
      <c r="H173"/>
    </row>
    <row r="174" spans="1:8" s="42" customFormat="1" ht="18.75" customHeight="1">
      <c r="A174" s="60"/>
      <c r="E174"/>
      <c r="F174"/>
      <c r="G174"/>
      <c r="H174"/>
    </row>
    <row r="175" spans="1:8" s="42" customFormat="1" ht="18.75" customHeight="1">
      <c r="A175" s="60"/>
      <c r="E175"/>
      <c r="F175"/>
      <c r="G175"/>
      <c r="H175"/>
    </row>
    <row r="176" spans="1:8" s="42" customFormat="1" ht="18.75" customHeight="1">
      <c r="A176" s="60"/>
      <c r="E176"/>
      <c r="F176"/>
      <c r="G176"/>
      <c r="H176"/>
    </row>
    <row r="177" spans="1:8" s="42" customFormat="1" ht="18.75" customHeight="1">
      <c r="A177" s="60"/>
      <c r="E177"/>
      <c r="F177"/>
      <c r="G177"/>
      <c r="H177"/>
    </row>
    <row r="178" spans="1:8" s="42" customFormat="1" ht="18.75" customHeight="1">
      <c r="A178" s="60"/>
      <c r="E178"/>
      <c r="F178"/>
      <c r="G178"/>
      <c r="H178"/>
    </row>
    <row r="179" spans="1:8" s="42" customFormat="1" ht="18.75" customHeight="1">
      <c r="A179" s="60"/>
      <c r="E179"/>
      <c r="F179"/>
      <c r="G179"/>
      <c r="H179"/>
    </row>
    <row r="180" spans="1:8" s="42" customFormat="1" ht="18.75" customHeight="1">
      <c r="A180" s="60"/>
      <c r="E180"/>
      <c r="F180"/>
      <c r="G180"/>
      <c r="H180"/>
    </row>
    <row r="181" spans="1:8" s="42" customFormat="1" ht="18.75" customHeight="1">
      <c r="A181" s="60"/>
      <c r="E181"/>
      <c r="F181"/>
      <c r="G181"/>
      <c r="H181"/>
    </row>
    <row r="182" spans="1:8" s="42" customFormat="1" ht="18.75" customHeight="1">
      <c r="A182" s="60"/>
      <c r="E182"/>
      <c r="F182"/>
      <c r="G182"/>
      <c r="H182"/>
    </row>
    <row r="183" spans="1:8" s="42" customFormat="1" ht="18.75" customHeight="1">
      <c r="A183" s="60"/>
      <c r="E183"/>
      <c r="F183"/>
      <c r="G183"/>
      <c r="H183"/>
    </row>
    <row r="184" spans="1:8" s="42" customFormat="1" ht="18.75" customHeight="1">
      <c r="A184" s="60"/>
      <c r="E184"/>
      <c r="F184"/>
      <c r="G184"/>
      <c r="H184"/>
    </row>
    <row r="185" spans="1:8" s="42" customFormat="1" ht="18.75" customHeight="1">
      <c r="A185" s="60"/>
      <c r="E185"/>
      <c r="F185"/>
      <c r="G185"/>
      <c r="H185"/>
    </row>
    <row r="186" spans="1:8" s="42" customFormat="1" ht="18.75" customHeight="1">
      <c r="A186" s="60"/>
      <c r="E186"/>
      <c r="F186"/>
      <c r="G186"/>
      <c r="H186"/>
    </row>
  </sheetData>
  <sheetProtection/>
  <mergeCells count="13">
    <mergeCell ref="H4:H6"/>
    <mergeCell ref="F5:F6"/>
    <mergeCell ref="G5:G6"/>
    <mergeCell ref="A2:H2"/>
    <mergeCell ref="B4:B6"/>
    <mergeCell ref="C5:C6"/>
    <mergeCell ref="D5:D6"/>
    <mergeCell ref="A166:D166"/>
    <mergeCell ref="A3:D3"/>
    <mergeCell ref="A4:A6"/>
    <mergeCell ref="E5:E6"/>
    <mergeCell ref="C4:D4"/>
    <mergeCell ref="E4:G4"/>
  </mergeCells>
  <printOptions horizontalCentered="1"/>
  <pageMargins left="0" right="0" top="0.5905511811023623" bottom="0.5905511811023623" header="0" footer="0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微软用户</cp:lastModifiedBy>
  <cp:lastPrinted>2018-04-10T01:12:09Z</cp:lastPrinted>
  <dcterms:created xsi:type="dcterms:W3CDTF">2007-09-11T08:17:08Z</dcterms:created>
  <dcterms:modified xsi:type="dcterms:W3CDTF">2018-04-10T06:17:58Z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2052-6.6.0.2461</vt:lpwstr>
  </property>
</Properties>
</file>