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935" activeTab="2"/>
  </bookViews>
  <sheets>
    <sheet name="2017预算执行情况" sheetId="1" r:id="rId1"/>
    <sheet name="2018年收入预算对比表" sheetId="2" r:id="rId2"/>
    <sheet name="2018年支出预算对比表" sheetId="3" r:id="rId3"/>
    <sheet name="2018年收支总表" sheetId="4" r:id="rId4"/>
    <sheet name="拟出让用地" sheetId="5" r:id="rId5"/>
    <sheet name="2018年支出汇总" sheetId="6" r:id="rId6"/>
    <sheet name="2018年政府采购" sheetId="7" r:id="rId7"/>
    <sheet name="三公及会议、培训费" sheetId="8" r:id="rId8"/>
    <sheet name="Sheet1" sheetId="9" r:id="rId9"/>
  </sheets>
  <definedNames>
    <definedName name="_xlnm.Print_Titles" localSheetId="0">'2017预算执行情况'!$2:$4</definedName>
    <definedName name="_xlnm.Print_Titles" localSheetId="1">'2018年收入预算对比表'!$2:$3</definedName>
    <definedName name="_xlnm.Print_Titles" localSheetId="5">'2018年支出汇总'!$2:$7</definedName>
  </definedNames>
  <calcPr fullCalcOnLoad="1"/>
</workbook>
</file>

<file path=xl/sharedStrings.xml><?xml version="1.0" encoding="utf-8"?>
<sst xmlns="http://schemas.openxmlformats.org/spreadsheetml/2006/main" count="482" uniqueCount="401">
  <si>
    <t>表一</t>
  </si>
  <si>
    <t xml:space="preserve">    松门镇2017年财政收支执行情况表</t>
  </si>
  <si>
    <t xml:space="preserve">编制单位: </t>
  </si>
  <si>
    <t>单位：万元</t>
  </si>
  <si>
    <t>项        目</t>
  </si>
  <si>
    <t>2017年预算数</t>
  </si>
  <si>
    <t>2017年调整后预算数</t>
  </si>
  <si>
    <t>2017年执行数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</si>
  <si>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</si>
  <si>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</si>
  <si>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</si>
  <si>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</si>
  <si>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</si>
  <si>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</si>
  <si>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二、公共安全</t>
  </si>
  <si>
    <t>三、体制结算补助</t>
  </si>
  <si>
    <t>三、教育</t>
  </si>
  <si>
    <t>四、非税收入</t>
  </si>
  <si>
    <t>四、科学技术</t>
  </si>
  <si>
    <t xml:space="preserve">   土地出让金返还</t>
  </si>
  <si>
    <t>五、文化体育与传媒</t>
  </si>
  <si>
    <t xml:space="preserve">   国有资本经营收入</t>
  </si>
  <si>
    <t>六、社会保障和就业</t>
  </si>
  <si>
    <t xml:space="preserve">   国有资源（资产）有偿使用收入</t>
  </si>
  <si>
    <t>七、医疗卫生与计划生育</t>
  </si>
  <si>
    <t xml:space="preserve">   其他收入</t>
  </si>
  <si>
    <t>八、节能环保</t>
  </si>
  <si>
    <t>五、专项补助收入</t>
  </si>
  <si>
    <t>九、城乡社区事务</t>
  </si>
  <si>
    <t>　  一般预算</t>
  </si>
  <si>
    <t>十、农林水事务</t>
  </si>
  <si>
    <t xml:space="preserve">    基金预算</t>
  </si>
  <si>
    <t>十一、交通运输</t>
  </si>
  <si>
    <t>　　　  其中：城建配套费返还</t>
  </si>
  <si>
    <t>十二、资源勘探电力信息等事务</t>
  </si>
  <si>
    <t>六、各部门拨入经费</t>
  </si>
  <si>
    <t xml:space="preserve"> </t>
  </si>
  <si>
    <t>十三、商业服务业等事务</t>
  </si>
  <si>
    <t xml:space="preserve"> 其中：农村环境综合整治补助</t>
  </si>
  <si>
    <t>十四、住房保障支出</t>
  </si>
  <si>
    <t xml:space="preserve">      计生抚养费返还收入</t>
  </si>
  <si>
    <t>十五、预备费</t>
  </si>
  <si>
    <t xml:space="preserve">     松门镇第四小学新建工程补助</t>
  </si>
  <si>
    <t>十六、其他支出</t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</si>
  <si>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松门礁山渔港中心码头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</si>
  <si>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松门镇高效节水灌溉工程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</si>
  <si>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温岭市东部新区三八塘排捞河工程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</si>
  <si>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严家浦引水工程（涵闸工程）</t>
    </r>
  </si>
  <si>
    <r>
      <t xml:space="preserve">     </t>
    </r>
    <r>
      <rPr>
        <sz val="11"/>
        <rFont val="宋体"/>
        <family val="0"/>
      </rPr>
      <t>81省道征地拆迁及石板殿安置小区配套工程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</si>
  <si>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乌坑-山里皇-洞下联网公路工程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</si>
  <si>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大交陈县道（交乌线）拓宽工程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</si>
  <si>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七五省道河头拆迁安置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</si>
  <si>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八一省道支线河头和松南坟墓迁移</t>
    </r>
  </si>
  <si>
    <r>
      <t xml:space="preserve">     </t>
    </r>
    <r>
      <rPr>
        <sz val="11"/>
        <rFont val="宋体"/>
        <family val="0"/>
      </rPr>
      <t>八一省道支线征地及安置配套费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</si>
  <si>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农村公路大中修及桥护栏维修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</si>
  <si>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高标准农田建设</t>
    </r>
  </si>
  <si>
    <r>
      <t xml:space="preserve">     </t>
    </r>
    <r>
      <rPr>
        <sz val="12"/>
        <rFont val="宋体"/>
        <family val="0"/>
      </rPr>
      <t>建设用地复垦、改地造田经费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</si>
  <si>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沿海路北延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</si>
  <si>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龙门大道（松门段）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</si>
  <si>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金塘南路（松门段）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</si>
  <si>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松航南路（松门段）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</si>
  <si>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东部衔接道路绿化亮化工程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</si>
  <si>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农村生活污水工程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</si>
  <si>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美丽乡村建设经费</t>
    </r>
  </si>
  <si>
    <r>
      <t xml:space="preserve">     </t>
    </r>
    <r>
      <rPr>
        <sz val="12"/>
        <rFont val="宋体"/>
        <family val="0"/>
      </rPr>
      <t>清洁家园保洁员工资补助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</si>
  <si>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垃圾分类设施建设及设备采购</t>
    </r>
  </si>
  <si>
    <t xml:space="preserve">     建成区村级污水管网工程</t>
  </si>
  <si>
    <t xml:space="preserve">     镇级污水管网工程补助</t>
  </si>
  <si>
    <t xml:space="preserve">     松门镇实验幼儿园迁建工程</t>
  </si>
  <si>
    <t xml:space="preserve">     耕地保护以奖代补</t>
  </si>
  <si>
    <t xml:space="preserve">     渔业码头项目补助</t>
  </si>
  <si>
    <t xml:space="preserve">     水稻产业提升项目</t>
  </si>
  <si>
    <t xml:space="preserve">     石屋保护规划及省历史文化村落补助</t>
  </si>
  <si>
    <t xml:space="preserve">    金港路工程及坦龙线乌岩段补助</t>
  </si>
  <si>
    <t xml:space="preserve">     区域统筹发展</t>
  </si>
  <si>
    <t xml:space="preserve">     轮砖窑拆除补助</t>
  </si>
  <si>
    <t>表二</t>
  </si>
  <si>
    <t>2018年松门镇财政收入预算对比表</t>
  </si>
  <si>
    <t>编制单位:</t>
  </si>
  <si>
    <t>单位:万元</t>
  </si>
  <si>
    <t>收         入</t>
  </si>
  <si>
    <t>2018年预算数</t>
  </si>
  <si>
    <t>比2017年增加</t>
  </si>
  <si>
    <t>1、其他人口与计划生育事务支出</t>
  </si>
  <si>
    <t>2、义务兵优待</t>
  </si>
  <si>
    <t>3、其他支出（民兵训练费）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</si>
  <si>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</si>
  <si>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</si>
  <si>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</si>
  <si>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</si>
  <si>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 xml:space="preserve">      环卫费</t>
  </si>
  <si>
    <t xml:space="preserve">      其他</t>
  </si>
  <si>
    <t>五、专项补助</t>
  </si>
  <si>
    <t>1、一般预算</t>
  </si>
  <si>
    <t xml:space="preserve">  其中：三改一拆补助</t>
  </si>
  <si>
    <t xml:space="preserve">       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</si>
  <si>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</si>
  <si>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</si>
  <si>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</si>
  <si>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</si>
  <si>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 xml:space="preserve">       离任村居主要干部报酬</t>
  </si>
  <si>
    <t xml:space="preserve">       村邮、便民服务中心运行补助</t>
  </si>
  <si>
    <t xml:space="preserve">       礁山港疏浚工程</t>
  </si>
  <si>
    <t xml:space="preserve">       村一事一议项目</t>
  </si>
  <si>
    <t xml:space="preserve">       残联经费</t>
  </si>
  <si>
    <t>2、基金预算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</si>
  <si>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</si>
  <si>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</si>
  <si>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</si>
  <si>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</si>
  <si>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</si>
  <si>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</si>
  <si>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计生抚养费返还收入</t>
    </r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</si>
  <si>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松门礁山渔港中心码头</t>
    </r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</si>
  <si>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松门镇高效节水灌溉工程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</si>
  <si>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耕地质量提升项目</t>
    </r>
  </si>
  <si>
    <t xml:space="preserve">       温岭市东部新区三八塘排捞河工程</t>
  </si>
  <si>
    <t xml:space="preserve">       严家浦引水工程（涵闸工程）</t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</si>
  <si>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美丽河道创建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</si>
  <si>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兴塘河美丽河道建设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</si>
  <si>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海沿线修复工程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</si>
  <si>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乃崦控制闸更新改造</t>
    </r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</si>
  <si>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乌坑-山里皇-洞下联网公路工程</t>
    </r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</si>
  <si>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大交陈县道（交乌线）拓宽工程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</si>
  <si>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81省道石板殿安置小区配套工程</t>
    </r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</si>
  <si>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七五省道河头拆迁安置</t>
    </r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</si>
  <si>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八一省道支线河头和松南坟墓迁移</t>
    </r>
  </si>
  <si>
    <t xml:space="preserve">      七五、 八一省道征迁费用</t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</si>
  <si>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农村公路大中修及桥护栏维修</t>
    </r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</si>
  <si>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苍山村联网公路建设</t>
    </r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</si>
  <si>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木耳村联网公路建设</t>
    </r>
  </si>
  <si>
    <t xml:space="preserve">      松钓公路拓宽提升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</si>
  <si>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高标准农田建设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</si>
  <si>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旱地改水田工程建设</t>
    </r>
  </si>
  <si>
    <r>
      <t xml:space="preserve">      </t>
    </r>
    <r>
      <rPr>
        <sz val="12"/>
        <rFont val="宋体"/>
        <family val="0"/>
      </rPr>
      <t>建设用地复垦、改地造田经费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</si>
  <si>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沿海路北延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</si>
  <si>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龙门大道（松门段）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</si>
  <si>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金塘南路（松门段）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</si>
  <si>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松航南路（松门段）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</si>
  <si>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东部衔接道路两侧回填工程</t>
    </r>
  </si>
  <si>
    <r>
      <t xml:space="preserve"> </t>
    </r>
    <r>
      <rPr>
        <sz val="12"/>
        <rFont val="宋体"/>
        <family val="0"/>
      </rPr>
      <t xml:space="preserve">     东部衔接道路绿化亮化工程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</si>
  <si>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农村生活污水工程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</si>
  <si>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美丽乡村建设经费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</si>
  <si>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清洁家园保洁员工资补助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</si>
  <si>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垃圾分类设施建设及设备采购</t>
    </r>
  </si>
  <si>
    <t xml:space="preserve">      建成区村级污水管网工程</t>
  </si>
  <si>
    <t xml:space="preserve">      镇级污水管网工程补助</t>
  </si>
  <si>
    <t xml:space="preserve">     松门镇实验幼儿园迁建工程(原二小幼儿园)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</si>
  <si>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松门镇川北管理区改建幼儿园工程</t>
    </r>
  </si>
  <si>
    <r>
      <t xml:space="preserve">         “</t>
    </r>
    <r>
      <rPr>
        <sz val="12"/>
        <rFont val="宋体"/>
        <family val="0"/>
      </rPr>
      <t>四个平台”及全科网格建设</t>
    </r>
  </si>
  <si>
    <t xml:space="preserve">    居住出租房屋旅馆式管理</t>
  </si>
  <si>
    <t>总     计</t>
  </si>
  <si>
    <t>表三</t>
  </si>
  <si>
    <t>2018年松门镇财政支出预算对比表</t>
  </si>
  <si>
    <t>2018年预算占比</t>
  </si>
  <si>
    <t>预算支出合计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</si>
  <si>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</si>
  <si>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</si>
  <si>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</si>
  <si>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</si>
  <si>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</si>
  <si>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</si>
  <si>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</si>
  <si>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 xml:space="preserve">     其中：新型农村合作医疗支出</t>
  </si>
  <si>
    <t>八、节能环保支出</t>
  </si>
  <si>
    <t>九、城乡社区支出</t>
  </si>
  <si>
    <t xml:space="preserve">     其中：城乡社区环境卫生</t>
  </si>
  <si>
    <t xml:space="preserve">           城市建设支出</t>
  </si>
  <si>
    <t>十、农林水支出</t>
  </si>
  <si>
    <t xml:space="preserve">    其中：五水共治支出</t>
  </si>
  <si>
    <t>十一、交通运输支出</t>
  </si>
  <si>
    <t>十二、资源勘探信息等支出</t>
  </si>
  <si>
    <t>十三、商业服务业等支出</t>
  </si>
  <si>
    <t>十六：其他支出</t>
  </si>
  <si>
    <t>表四</t>
  </si>
  <si>
    <t>2018年松门镇财政预算收支汇总表</t>
  </si>
  <si>
    <t>收入预算项目</t>
  </si>
  <si>
    <t>金 额</t>
  </si>
  <si>
    <t>支出预算项目</t>
  </si>
  <si>
    <t>金    额</t>
  </si>
  <si>
    <t>备     注</t>
  </si>
  <si>
    <t>一、体制补助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</si>
  <si>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</si>
  <si>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</si>
  <si>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</si>
  <si>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</si>
  <si>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</si>
  <si>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</si>
  <si>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</si>
  <si>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</si>
  <si>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</si>
  <si>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</si>
  <si>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</si>
  <si>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</si>
  <si>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</si>
  <si>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</si>
  <si>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</si>
  <si>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</si>
  <si>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 xml:space="preserve">      …</t>
  </si>
  <si>
    <t>227预备费</t>
  </si>
  <si>
    <r>
      <t>2</t>
    </r>
    <r>
      <rPr>
        <sz val="11"/>
        <rFont val="宋体"/>
        <family val="0"/>
      </rPr>
      <t>29其他支出</t>
    </r>
  </si>
  <si>
    <t>收入预算合计</t>
  </si>
  <si>
    <t>支出预算合计</t>
  </si>
  <si>
    <t>上年结余</t>
  </si>
  <si>
    <t>年终结余</t>
  </si>
  <si>
    <t>总   计</t>
  </si>
  <si>
    <t>表五</t>
  </si>
  <si>
    <t xml:space="preserve"> 2018年松门镇拟出让用地统计表</t>
  </si>
  <si>
    <t>单位：万元、亩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</si>
  <si>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</si>
  <si>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</si>
  <si>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</si>
  <si>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</si>
  <si>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</si>
  <si>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</si>
  <si>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</si>
  <si>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返还成本及出让金净收益</t>
  </si>
  <si>
    <t>备注</t>
  </si>
  <si>
    <t>义学坦新区地块</t>
  </si>
  <si>
    <t>商贸综合体</t>
  </si>
  <si>
    <t>商业</t>
  </si>
  <si>
    <t>现代大厦南侧住宅</t>
  </si>
  <si>
    <t>商住</t>
  </si>
  <si>
    <t>纬三路南侧地块</t>
  </si>
  <si>
    <t>东南新区</t>
  </si>
  <si>
    <t>东南菜场</t>
  </si>
  <si>
    <t>东南小微园区</t>
  </si>
  <si>
    <t>小微园区工业企业</t>
  </si>
  <si>
    <t>工业企业</t>
  </si>
  <si>
    <t>2017年12月已出让20亩</t>
  </si>
  <si>
    <t>迎宾工业区</t>
  </si>
  <si>
    <t>工业企业（收储用地）</t>
  </si>
  <si>
    <t>东南园区（新水产批发市场对面）</t>
  </si>
  <si>
    <t>住宅用地</t>
  </si>
  <si>
    <t>合计</t>
  </si>
  <si>
    <t>表七</t>
  </si>
  <si>
    <t>2018年松门镇财政支出(预算)汇总表</t>
  </si>
  <si>
    <t xml:space="preserve">编制单位:              </t>
  </si>
  <si>
    <t>项目及科目名称</t>
  </si>
  <si>
    <t>人数</t>
  </si>
  <si>
    <t>基本支出全年预算</t>
  </si>
  <si>
    <t>项目支出总投资预算</t>
  </si>
  <si>
    <t>其中：</t>
  </si>
  <si>
    <t>全年预算支出合计</t>
  </si>
  <si>
    <t>其中:</t>
  </si>
  <si>
    <t>备    注</t>
  </si>
  <si>
    <t>财政供养</t>
  </si>
  <si>
    <t>自聘</t>
  </si>
  <si>
    <t>以前年度已支付</t>
  </si>
  <si>
    <t>18年预算数</t>
  </si>
  <si>
    <t>镇本级预算支出</t>
  </si>
  <si>
    <t>市财政补助</t>
  </si>
  <si>
    <t>市各部门专项补助</t>
  </si>
  <si>
    <t>在职</t>
  </si>
  <si>
    <t>退休</t>
  </si>
  <si>
    <t>财政预算总支出</t>
  </si>
  <si>
    <t>一般公共服务支出</t>
  </si>
  <si>
    <t>一、人大事务</t>
  </si>
  <si>
    <t>二、政协事务</t>
  </si>
  <si>
    <t>三、政府办公室及相关机构事务</t>
  </si>
  <si>
    <t>四、统计信息事务</t>
  </si>
  <si>
    <t>五、财政事务</t>
  </si>
  <si>
    <t>六、纪检监察事务</t>
  </si>
  <si>
    <t>七、商贸事务</t>
  </si>
  <si>
    <t>八、宗教事务</t>
  </si>
  <si>
    <t>九、港澳台侨事务</t>
  </si>
  <si>
    <t>十、档案事务</t>
  </si>
  <si>
    <t>十一、群众团体事务</t>
  </si>
  <si>
    <t>十二、党委办公室及相关机构事务</t>
  </si>
  <si>
    <t>十三、组织事务</t>
  </si>
  <si>
    <t>十四、宣传事务</t>
  </si>
  <si>
    <t>十五、统战事务</t>
  </si>
  <si>
    <t>十六、其他一般公共服务支出</t>
  </si>
  <si>
    <t>公共安全支出</t>
  </si>
  <si>
    <t>一、消防</t>
  </si>
  <si>
    <t>二、公安</t>
  </si>
  <si>
    <t>三、司法</t>
  </si>
  <si>
    <t>教育支出</t>
  </si>
  <si>
    <t>一、普通教育</t>
  </si>
  <si>
    <t>二、成人教育</t>
  </si>
  <si>
    <t>三、其他教育支出</t>
  </si>
  <si>
    <t>科学技术支出</t>
  </si>
  <si>
    <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技术研究与开发</t>
    </r>
  </si>
  <si>
    <t>二、其他科学技术支出</t>
  </si>
  <si>
    <t>文化体育与传媒支出</t>
  </si>
  <si>
    <t>一、文化</t>
  </si>
  <si>
    <t>二、文物</t>
  </si>
  <si>
    <t>三、体育</t>
  </si>
  <si>
    <t>四、新闻出版</t>
  </si>
  <si>
    <t>社会保障和就业支出</t>
  </si>
  <si>
    <t>一、人力资源和社会保障管理事务</t>
  </si>
  <si>
    <t>二、民政管理事务</t>
  </si>
  <si>
    <t>三、行政事业单位离退休</t>
  </si>
  <si>
    <t>四、就业补助</t>
  </si>
  <si>
    <t>五、抚恤</t>
  </si>
  <si>
    <t>六、退役安置</t>
  </si>
  <si>
    <t>七、社会福利</t>
  </si>
  <si>
    <t>八、残疾人事业</t>
  </si>
  <si>
    <t>九、自然灾害生活救助</t>
  </si>
  <si>
    <t>十、最低生活保障</t>
  </si>
  <si>
    <t>十一、其他农村社会救济</t>
  </si>
  <si>
    <t>十一、其他社会保障和就业支出</t>
  </si>
  <si>
    <t>医疗卫生与计划生育支出</t>
  </si>
  <si>
    <t>一、医疗卫生与计划生育管理事务</t>
  </si>
  <si>
    <t>二、公共卫生</t>
  </si>
  <si>
    <t>三、医疗保障</t>
  </si>
  <si>
    <t>四、计划生育事务</t>
  </si>
  <si>
    <t>五、食品和药品监督管理事务</t>
  </si>
  <si>
    <t>六、其他医疗卫生与计划生育支出</t>
  </si>
  <si>
    <t>节能环保支出</t>
  </si>
  <si>
    <t>一、环境保护管理事务</t>
  </si>
  <si>
    <t>二、污染防治</t>
  </si>
  <si>
    <t>三、自然生态保护</t>
  </si>
  <si>
    <t>城乡社区支出</t>
  </si>
  <si>
    <t>一、城乡社区管理事务</t>
  </si>
  <si>
    <t>二、城乡社区规划与管理</t>
  </si>
  <si>
    <t>三、城乡社区公共设施</t>
  </si>
  <si>
    <t>四、城乡社区环境卫生</t>
  </si>
  <si>
    <t>五、建设市场管理与监督</t>
  </si>
  <si>
    <t>六、国有土地使用权出让金支出</t>
  </si>
  <si>
    <t xml:space="preserve">七、其他城乡社区事务支出 </t>
  </si>
  <si>
    <t>农林水支出</t>
  </si>
  <si>
    <t>一、农业</t>
  </si>
  <si>
    <t>二、林业</t>
  </si>
  <si>
    <t>三、水利</t>
  </si>
  <si>
    <t>四、扶贫</t>
  </si>
  <si>
    <t>五、农村综合改革</t>
  </si>
  <si>
    <t>交通运输支出</t>
  </si>
  <si>
    <r>
      <t xml:space="preserve">      </t>
    </r>
    <r>
      <rPr>
        <sz val="10"/>
        <rFont val="宋体"/>
        <family val="0"/>
      </rPr>
      <t>一、公路水路运输</t>
    </r>
  </si>
  <si>
    <r>
      <t xml:space="preserve">     </t>
    </r>
    <r>
      <rPr>
        <sz val="10"/>
        <rFont val="宋体"/>
        <family val="0"/>
      </rPr>
      <t>二、其他交通运输支出</t>
    </r>
  </si>
  <si>
    <t>资源勘探信息等支出</t>
  </si>
  <si>
    <t>一、安全生产监管</t>
  </si>
  <si>
    <t>二、支持中小企业发展和管理支出</t>
  </si>
  <si>
    <t>商业服务业等支出</t>
  </si>
  <si>
    <t>一、商业流通事务</t>
  </si>
  <si>
    <t>二、其他商业服务业等事务</t>
  </si>
  <si>
    <t>三、旅游业管理与服务</t>
  </si>
  <si>
    <t>国土资源气象等支出</t>
  </si>
  <si>
    <t xml:space="preserve">    一、地质灾害防治</t>
  </si>
  <si>
    <t>二、其他国土资源事务支出</t>
  </si>
  <si>
    <t>住房保障支出</t>
  </si>
  <si>
    <t xml:space="preserve">    一、住房改革支出</t>
  </si>
  <si>
    <t>二、其他城乡社区住宅支出</t>
  </si>
  <si>
    <t>预备费</t>
  </si>
  <si>
    <t>其他支出</t>
  </si>
  <si>
    <t>表十二</t>
  </si>
  <si>
    <t>2018年松门镇(街道) 采购预算汇总表</t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</si>
  <si>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</si>
  <si>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</si>
  <si>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</si>
  <si>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</si>
  <si>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</si>
  <si>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</si>
  <si>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</si>
  <si>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</si>
  <si>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</si>
  <si>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公共财政预算拨款收入</t>
  </si>
  <si>
    <t>省补收入</t>
  </si>
  <si>
    <t>专户收入</t>
  </si>
  <si>
    <t>政府性基 金预算拨 款</t>
  </si>
  <si>
    <t>其他收入</t>
  </si>
  <si>
    <t>上年结转</t>
  </si>
  <si>
    <t>地方政府 债券收入</t>
  </si>
  <si>
    <t>电脑</t>
  </si>
  <si>
    <t>台</t>
  </si>
  <si>
    <t>打印机</t>
  </si>
  <si>
    <t>彩色打印机</t>
  </si>
  <si>
    <t>文件柜（两门）</t>
  </si>
  <si>
    <t>门</t>
  </si>
  <si>
    <t>办公桌1.4米</t>
  </si>
  <si>
    <t>张</t>
  </si>
  <si>
    <t>健身器材</t>
  </si>
  <si>
    <t>套</t>
  </si>
  <si>
    <t>中联重科高喷消防车</t>
  </si>
  <si>
    <t>辆</t>
  </si>
  <si>
    <t xml:space="preserve">  河道保洁船</t>
  </si>
  <si>
    <t>艘</t>
  </si>
  <si>
    <t>敬老院管理服务</t>
  </si>
  <si>
    <t>批</t>
  </si>
  <si>
    <t>病媒防制服务</t>
  </si>
  <si>
    <t>表十三</t>
  </si>
  <si>
    <t>“三公”经费、会议费、培训费预算与执行对比表</t>
  </si>
  <si>
    <t>单位:温岭市松门镇</t>
  </si>
  <si>
    <t>单位名称</t>
  </si>
  <si>
    <t>公务接待费</t>
  </si>
  <si>
    <t>公务用车购置及运行费</t>
  </si>
  <si>
    <t>因公出国（境）费</t>
  </si>
  <si>
    <t>三公经费合计</t>
  </si>
  <si>
    <t>会议费</t>
  </si>
  <si>
    <t>培训费</t>
  </si>
  <si>
    <t>“三公”经费及会议培训费</t>
  </si>
  <si>
    <t>备  注</t>
  </si>
  <si>
    <t>2017年预算执行率</t>
  </si>
  <si>
    <t>2018年         预算数</t>
  </si>
  <si>
    <t>现有车辆数</t>
  </si>
  <si>
    <t>核编车辆数</t>
  </si>
  <si>
    <t>2018年预算数与2017年预算数同比增减</t>
  </si>
  <si>
    <t>总额</t>
  </si>
  <si>
    <t>其中：2018年计划购置车辆数及费用</t>
  </si>
  <si>
    <t>松门镇</t>
  </si>
  <si>
    <t xml:space="preserve">           2018年    镇（街道）   线财政项目支出预算测算表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</si>
</sst>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%"/>
    <numFmt numFmtId="179" formatCode="0.00_ "/>
    <numFmt numFmtId="180" formatCode="#,##0.00_);[Red]\(#,##0.00\)"/>
    <numFmt numFmtId="181" formatCode="0.00_);[Red]\(0.00\)"/>
    <numFmt numFmtId="182" formatCode="0_ "/>
    <numFmt numFmtId="183" formatCode="0_);[Red]\(0\)"/>
    <numFmt numFmtId="184" formatCode="#,##0_ "/>
  </numFmts>
  <fonts count="68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大标宋简体"/>
      <family val="0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9"/>
      <color rgb="FF00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4" fillId="0" borderId="0">
      <alignment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right" vertical="center"/>
    </xf>
    <xf numFmtId="0" fontId="65" fillId="0" borderId="1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 indent="4"/>
    </xf>
    <xf numFmtId="0" fontId="0" fillId="34" borderId="19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8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7" applyFont="1" applyAlignment="1" applyProtection="1">
      <alignment vertical="center" wrapText="1"/>
      <protection locked="0"/>
    </xf>
    <xf numFmtId="43" fontId="2" fillId="0" borderId="0" xfId="22" applyFont="1" applyAlignment="1" applyProtection="1">
      <alignment horizontal="left" vertical="center" wrapText="1"/>
      <protection locked="0"/>
    </xf>
    <xf numFmtId="43" fontId="0" fillId="0" borderId="0" xfId="22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21" xfId="0" applyFont="1" applyBorder="1" applyAlignment="1">
      <alignment vertical="center"/>
    </xf>
    <xf numFmtId="181" fontId="16" fillId="0" borderId="11" xfId="0" applyNumberFormat="1" applyFont="1" applyBorder="1" applyAlignment="1" applyProtection="1">
      <alignment vertical="center" wrapText="1"/>
      <protection locked="0"/>
    </xf>
    <xf numFmtId="181" fontId="17" fillId="0" borderId="11" xfId="0" applyNumberFormat="1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0" xfId="47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47" applyFont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0" fillId="0" borderId="0" xfId="47" applyAlignment="1">
      <alignment horizontal="left" vertical="center" wrapText="1"/>
      <protection/>
    </xf>
    <xf numFmtId="43" fontId="2" fillId="0" borderId="0" xfId="22" applyFont="1" applyAlignment="1" applyProtection="1">
      <alignment horizontal="right" vertical="center" wrapText="1"/>
      <protection locked="0"/>
    </xf>
    <xf numFmtId="0" fontId="1" fillId="0" borderId="0" xfId="47" applyFont="1" applyBorder="1" applyAlignment="1">
      <alignment horizontal="center" vertical="center" wrapText="1"/>
      <protection/>
    </xf>
    <xf numFmtId="0" fontId="18" fillId="0" borderId="0" xfId="47" applyFont="1" applyBorder="1" applyAlignment="1" applyProtection="1">
      <alignment horizontal="left" vertical="center" wrapText="1"/>
      <protection locked="0"/>
    </xf>
    <xf numFmtId="43" fontId="18" fillId="0" borderId="0" xfId="22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0" fillId="0" borderId="11" xfId="47" applyFont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3" fontId="18" fillId="0" borderId="0" xfId="22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8" fillId="0" borderId="11" xfId="47" applyFont="1" applyBorder="1" applyAlignment="1">
      <alignment horizontal="left" vertical="center" wrapText="1"/>
      <protection/>
    </xf>
    <xf numFmtId="182" fontId="18" fillId="0" borderId="11" xfId="57" applyNumberFormat="1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vertical="center" wrapText="1"/>
      <protection/>
    </xf>
    <xf numFmtId="0" fontId="20" fillId="0" borderId="0" xfId="0" applyFont="1" applyAlignment="1">
      <alignment horizontal="center" vertical="center"/>
    </xf>
    <xf numFmtId="43" fontId="2" fillId="0" borderId="0" xfId="22" applyFont="1" applyAlignment="1">
      <alignment horizontal="right" vertical="center"/>
    </xf>
    <xf numFmtId="0" fontId="21" fillId="0" borderId="11" xfId="47" applyFont="1" applyBorder="1" applyAlignment="1" applyProtection="1">
      <alignment horizontal="center" vertical="center" wrapText="1"/>
      <protection locked="0"/>
    </xf>
    <xf numFmtId="43" fontId="21" fillId="0" borderId="11" xfId="22" applyFont="1" applyBorder="1" applyAlignment="1" applyProtection="1">
      <alignment horizontal="center" vertical="center" wrapText="1"/>
      <protection locked="0"/>
    </xf>
    <xf numFmtId="0" fontId="21" fillId="0" borderId="11" xfId="47" applyFont="1" applyBorder="1" applyAlignment="1" applyProtection="1">
      <alignment horizontal="center" vertical="center"/>
      <protection locked="0"/>
    </xf>
    <xf numFmtId="0" fontId="22" fillId="0" borderId="11" xfId="47" applyFont="1" applyBorder="1" applyAlignment="1" applyProtection="1">
      <alignment horizontal="left" vertical="center" wrapText="1"/>
      <protection locked="0"/>
    </xf>
    <xf numFmtId="43" fontId="21" fillId="0" borderId="11" xfId="22" applyFont="1" applyBorder="1" applyAlignment="1" applyProtection="1">
      <alignment vertical="center" wrapText="1"/>
      <protection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47" applyFont="1" applyBorder="1" applyAlignment="1" applyProtection="1">
      <alignment vertical="center" wrapText="1"/>
      <protection locked="0"/>
    </xf>
    <xf numFmtId="43" fontId="21" fillId="0" borderId="11" xfId="22" applyFont="1" applyBorder="1" applyAlignment="1" applyProtection="1">
      <alignment vertical="center" wrapText="1"/>
      <protection locked="0"/>
    </xf>
    <xf numFmtId="43" fontId="21" fillId="0" borderId="11" xfId="22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47" applyFont="1" applyBorder="1" applyAlignment="1" applyProtection="1">
      <alignment vertical="center" wrapText="1"/>
      <protection locked="0"/>
    </xf>
    <xf numFmtId="0" fontId="21" fillId="0" borderId="11" xfId="0" applyFont="1" applyBorder="1" applyAlignment="1">
      <alignment vertical="center"/>
    </xf>
    <xf numFmtId="43" fontId="21" fillId="0" borderId="11" xfId="22" applyFont="1" applyFill="1" applyBorder="1" applyAlignment="1" applyProtection="1">
      <alignment vertical="center" wrapText="1"/>
      <protection locked="0"/>
    </xf>
    <xf numFmtId="0" fontId="2" fillId="0" borderId="11" xfId="47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2" fillId="0" borderId="11" xfId="47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3" fontId="22" fillId="0" borderId="11" xfId="22" applyFont="1" applyBorder="1" applyAlignment="1" applyProtection="1">
      <alignment horizontal="center" vertical="center" wrapText="1"/>
      <protection locked="0"/>
    </xf>
    <xf numFmtId="43" fontId="21" fillId="0" borderId="11" xfId="22" applyFont="1" applyBorder="1" applyAlignment="1">
      <alignment vertical="center" wrapText="1"/>
    </xf>
    <xf numFmtId="0" fontId="22" fillId="0" borderId="14" xfId="47" applyFont="1" applyBorder="1" applyAlignment="1" applyProtection="1">
      <alignment horizontal="center" vertical="center" wrapText="1"/>
      <protection locked="0"/>
    </xf>
    <xf numFmtId="43" fontId="21" fillId="0" borderId="14" xfId="22" applyFont="1" applyBorder="1" applyAlignment="1" applyProtection="1">
      <alignment horizontal="right" vertical="center" wrapText="1"/>
      <protection locked="0"/>
    </xf>
    <xf numFmtId="43" fontId="21" fillId="0" borderId="14" xfId="22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1" xfId="47" applyFont="1" applyBorder="1" applyAlignment="1" applyProtection="1">
      <alignment horizontal="center" vertical="center" wrapText="1"/>
      <protection locked="0"/>
    </xf>
    <xf numFmtId="43" fontId="21" fillId="0" borderId="11" xfId="22" applyFont="1" applyBorder="1" applyAlignment="1" applyProtection="1">
      <alignment horizontal="right" vertical="center" wrapText="1"/>
      <protection locked="0"/>
    </xf>
    <xf numFmtId="43" fontId="0" fillId="0" borderId="0" xfId="22" applyFont="1" applyAlignment="1">
      <alignment horizontal="left" vertical="center"/>
    </xf>
    <xf numFmtId="181" fontId="0" fillId="0" borderId="0" xfId="0" applyNumberFormat="1" applyFont="1" applyAlignment="1">
      <alignment vertical="center"/>
    </xf>
    <xf numFmtId="43" fontId="0" fillId="0" borderId="10" xfId="22" applyFont="1" applyBorder="1" applyAlignment="1">
      <alignment horizontal="left" vertical="center" wrapText="1"/>
    </xf>
    <xf numFmtId="0" fontId="0" fillId="0" borderId="11" xfId="47" applyFont="1" applyBorder="1" applyAlignment="1" applyProtection="1">
      <alignment horizontal="center" vertical="center" wrapText="1"/>
      <protection locked="0"/>
    </xf>
    <xf numFmtId="43" fontId="0" fillId="0" borderId="11" xfId="22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22" applyNumberFormat="1" applyFont="1" applyBorder="1" applyAlignment="1">
      <alignment vertical="center"/>
    </xf>
    <xf numFmtId="183" fontId="0" fillId="0" borderId="11" xfId="22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1" fontId="0" fillId="0" borderId="11" xfId="22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0" fontId="0" fillId="0" borderId="0" xfId="47" applyFont="1" applyAlignment="1" applyProtection="1">
      <alignment vertical="center"/>
      <protection locked="0"/>
    </xf>
    <xf numFmtId="0" fontId="0" fillId="0" borderId="10" xfId="47" applyFont="1" applyBorder="1" applyAlignment="1">
      <alignment horizontal="right" vertical="center"/>
      <protection/>
    </xf>
    <xf numFmtId="43" fontId="21" fillId="0" borderId="11" xfId="22" applyFont="1" applyBorder="1" applyAlignment="1">
      <alignment horizontal="center" vertical="center" wrapText="1"/>
    </xf>
    <xf numFmtId="181" fontId="21" fillId="0" borderId="11" xfId="0" applyNumberFormat="1" applyFont="1" applyBorder="1" applyAlignment="1">
      <alignment horizontal="center" vertical="center" wrapText="1"/>
    </xf>
    <xf numFmtId="0" fontId="23" fillId="0" borderId="11" xfId="47" applyFont="1" applyBorder="1" applyAlignment="1" applyProtection="1">
      <alignment horizontal="left" vertical="center" wrapText="1"/>
      <protection locked="0"/>
    </xf>
    <xf numFmtId="182" fontId="0" fillId="0" borderId="11" xfId="47" applyNumberFormat="1" applyFont="1" applyBorder="1" applyAlignment="1" applyProtection="1">
      <alignment horizontal="right" vertical="center" wrapText="1"/>
      <protection/>
    </xf>
    <xf numFmtId="0" fontId="23" fillId="0" borderId="11" xfId="47" applyFont="1" applyBorder="1" applyAlignment="1" applyProtection="1">
      <alignment vertical="center" wrapText="1"/>
      <protection locked="0"/>
    </xf>
    <xf numFmtId="182" fontId="0" fillId="0" borderId="11" xfId="47" applyNumberFormat="1" applyFont="1" applyBorder="1" applyAlignment="1" applyProtection="1">
      <alignment vertical="center" wrapText="1"/>
      <protection/>
    </xf>
    <xf numFmtId="0" fontId="0" fillId="0" borderId="11" xfId="47" applyFont="1" applyBorder="1" applyAlignment="1" applyProtection="1">
      <alignment vertical="center" wrapText="1"/>
      <protection locked="0"/>
    </xf>
    <xf numFmtId="182" fontId="0" fillId="0" borderId="11" xfId="47" applyNumberFormat="1" applyFont="1" applyBorder="1" applyAlignment="1" applyProtection="1">
      <alignment vertical="center" wrapText="1"/>
      <protection locked="0"/>
    </xf>
    <xf numFmtId="182" fontId="0" fillId="0" borderId="11" xfId="47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>
      <alignment horizontal="left" vertical="center" wrapText="1"/>
    </xf>
    <xf numFmtId="0" fontId="21" fillId="0" borderId="11" xfId="70" applyFont="1" applyBorder="1">
      <alignment/>
      <protection/>
    </xf>
    <xf numFmtId="179" fontId="0" fillId="0" borderId="11" xfId="47" applyNumberFormat="1" applyFont="1" applyBorder="1" applyAlignment="1" applyProtection="1">
      <alignment vertical="center" wrapText="1"/>
      <protection locked="0"/>
    </xf>
    <xf numFmtId="182" fontId="0" fillId="0" borderId="11" xfId="47" applyNumberFormat="1" applyFont="1" applyBorder="1" applyAlignment="1" applyProtection="1">
      <alignment horizontal="right" vertical="center" wrapText="1"/>
      <protection locked="0"/>
    </xf>
    <xf numFmtId="0" fontId="0" fillId="0" borderId="11" xfId="47" applyFont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1" fillId="0" borderId="11" xfId="68" applyFont="1" applyFill="1" applyBorder="1" applyAlignment="1">
      <alignment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1" xfId="62" applyFont="1" applyBorder="1">
      <alignment vertical="center"/>
      <protection/>
    </xf>
    <xf numFmtId="0" fontId="0" fillId="0" borderId="11" xfId="68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21" fillId="0" borderId="11" xfId="27" applyFont="1" applyBorder="1" applyAlignment="1">
      <alignment vertical="center" wrapText="1"/>
      <protection/>
    </xf>
    <xf numFmtId="179" fontId="0" fillId="0" borderId="11" xfId="47" applyNumberFormat="1" applyFont="1" applyBorder="1" applyAlignment="1" applyProtection="1">
      <alignment horizontal="right" vertical="center" wrapText="1"/>
      <protection locked="0"/>
    </xf>
    <xf numFmtId="180" fontId="24" fillId="0" borderId="11" xfId="0" applyNumberFormat="1" applyFont="1" applyBorder="1" applyAlignment="1" applyProtection="1">
      <alignment shrinkToFit="1"/>
      <protection locked="0"/>
    </xf>
    <xf numFmtId="180" fontId="25" fillId="0" borderId="11" xfId="0" applyNumberFormat="1" applyFont="1" applyBorder="1" applyAlignment="1" applyProtection="1">
      <alignment horizontal="center"/>
      <protection locked="0"/>
    </xf>
    <xf numFmtId="180" fontId="21" fillId="0" borderId="11" xfId="0" applyNumberFormat="1" applyFont="1" applyBorder="1" applyAlignment="1" applyProtection="1">
      <alignment vertical="center" shrinkToFit="1"/>
      <protection locked="0"/>
    </xf>
    <xf numFmtId="179" fontId="0" fillId="0" borderId="11" xfId="47" applyNumberFormat="1" applyFont="1" applyBorder="1" applyAlignment="1" applyProtection="1">
      <alignment horizontal="center" vertical="center" wrapText="1"/>
      <protection locked="0"/>
    </xf>
    <xf numFmtId="182" fontId="23" fillId="0" borderId="11" xfId="47" applyNumberFormat="1" applyFont="1" applyBorder="1" applyAlignment="1" applyProtection="1">
      <alignment vertical="center" wrapText="1"/>
      <protection/>
    </xf>
    <xf numFmtId="0" fontId="20" fillId="0" borderId="0" xfId="0" applyFont="1" applyAlignment="1">
      <alignment horizontal="center" vertical="center" wrapText="1"/>
    </xf>
    <xf numFmtId="43" fontId="0" fillId="0" borderId="0" xfId="22" applyFont="1" applyBorder="1" applyAlignment="1">
      <alignment horizontal="right" vertical="center" wrapText="1"/>
    </xf>
    <xf numFmtId="10" fontId="0" fillId="0" borderId="0" xfId="2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11" xfId="47" applyFont="1" applyBorder="1" applyAlignment="1" applyProtection="1">
      <alignment horizontal="center" vertical="center" wrapText="1"/>
      <protection locked="0"/>
    </xf>
    <xf numFmtId="43" fontId="2" fillId="0" borderId="11" xfId="22" applyFont="1" applyBorder="1" applyAlignment="1" applyProtection="1">
      <alignment horizontal="center" vertical="center" wrapText="1"/>
      <protection locked="0"/>
    </xf>
    <xf numFmtId="10" fontId="2" fillId="0" borderId="11" xfId="22" applyNumberFormat="1" applyFont="1" applyBorder="1" applyAlignment="1" applyProtection="1">
      <alignment horizontal="center" vertical="center" wrapText="1"/>
      <protection locked="0"/>
    </xf>
    <xf numFmtId="0" fontId="16" fillId="0" borderId="11" xfId="47" applyFont="1" applyBorder="1" applyAlignment="1" applyProtection="1">
      <alignment horizontal="center" vertical="center" wrapText="1"/>
      <protection locked="0"/>
    </xf>
    <xf numFmtId="41" fontId="16" fillId="0" borderId="11" xfId="22" applyNumberFormat="1" applyFont="1" applyBorder="1" applyAlignment="1" applyProtection="1">
      <alignment horizontal="right" vertical="center" wrapText="1"/>
      <protection/>
    </xf>
    <xf numFmtId="178" fontId="16" fillId="0" borderId="11" xfId="22" applyNumberFormat="1" applyFont="1" applyBorder="1" applyAlignment="1" applyProtection="1">
      <alignment horizontal="right" vertical="center" wrapText="1"/>
      <protection/>
    </xf>
    <xf numFmtId="41" fontId="16" fillId="0" borderId="11" xfId="22" applyNumberFormat="1" applyFont="1" applyBorder="1" applyAlignment="1">
      <alignment vertical="center" wrapText="1"/>
    </xf>
    <xf numFmtId="0" fontId="2" fillId="0" borderId="11" xfId="47" applyFont="1" applyBorder="1" applyAlignment="1" applyProtection="1">
      <alignment horizontal="right" vertical="center" wrapText="1"/>
      <protection locked="0"/>
    </xf>
    <xf numFmtId="41" fontId="2" fillId="0" borderId="11" xfId="22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right" vertical="center" wrapText="1"/>
    </xf>
    <xf numFmtId="184" fontId="2" fillId="0" borderId="11" xfId="22" applyNumberFormat="1" applyFont="1" applyBorder="1" applyAlignment="1" applyProtection="1">
      <alignment horizontal="right" vertical="center" wrapText="1"/>
      <protection locked="0"/>
    </xf>
    <xf numFmtId="182" fontId="2" fillId="0" borderId="11" xfId="47" applyNumberFormat="1" applyFont="1" applyBorder="1" applyAlignment="1" applyProtection="1">
      <alignment vertical="center" wrapText="1"/>
      <protection/>
    </xf>
    <xf numFmtId="0" fontId="2" fillId="0" borderId="11" xfId="47" applyFont="1" applyFill="1" applyBorder="1" applyAlignment="1" applyProtection="1">
      <alignment vertical="center" wrapText="1"/>
      <protection locked="0"/>
    </xf>
    <xf numFmtId="41" fontId="2" fillId="0" borderId="11" xfId="22" applyNumberFormat="1" applyFont="1" applyBorder="1" applyAlignment="1" applyProtection="1">
      <alignment horizontal="right" vertical="center" wrapText="1"/>
      <protection locked="0"/>
    </xf>
    <xf numFmtId="184" fontId="2" fillId="0" borderId="11" xfId="22" applyNumberFormat="1" applyFont="1" applyBorder="1" applyAlignment="1" applyProtection="1">
      <alignment horizontal="right" vertical="center" wrapText="1"/>
      <protection/>
    </xf>
    <xf numFmtId="0" fontId="21" fillId="0" borderId="11" xfId="0" applyFont="1" applyBorder="1" applyAlignment="1">
      <alignment vertical="center" wrapText="1"/>
    </xf>
    <xf numFmtId="183" fontId="0" fillId="0" borderId="11" xfId="47" applyNumberFormat="1" applyFont="1" applyBorder="1" applyAlignment="1" applyProtection="1">
      <alignment horizontal="right" vertical="center" wrapText="1"/>
      <protection locked="0"/>
    </xf>
    <xf numFmtId="0" fontId="67" fillId="0" borderId="11" xfId="0" applyFont="1" applyBorder="1" applyAlignment="1">
      <alignment vertical="center" wrapText="1"/>
    </xf>
    <xf numFmtId="183" fontId="0" fillId="0" borderId="11" xfId="47" applyNumberFormat="1" applyFont="1" applyBorder="1" applyAlignment="1" applyProtection="1">
      <alignment vertical="center" wrapText="1"/>
      <protection locked="0"/>
    </xf>
    <xf numFmtId="0" fontId="0" fillId="0" borderId="11" xfId="47" applyFont="1" applyFill="1" applyBorder="1" applyAlignment="1" applyProtection="1">
      <alignment vertical="center" wrapText="1"/>
      <protection locked="0"/>
    </xf>
    <xf numFmtId="184" fontId="2" fillId="0" borderId="11" xfId="22" applyNumberFormat="1" applyFont="1" applyFill="1" applyBorder="1" applyAlignment="1" applyProtection="1">
      <alignment horizontal="right" vertical="center" wrapText="1"/>
      <protection locked="0"/>
    </xf>
    <xf numFmtId="10" fontId="2" fillId="0" borderId="11" xfId="22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 applyAlignment="1">
      <alignment horizontal="center" vertical="center" wrapText="1"/>
    </xf>
    <xf numFmtId="43" fontId="0" fillId="0" borderId="10" xfId="22" applyFont="1" applyBorder="1" applyAlignment="1">
      <alignment horizontal="center" vertical="center" wrapText="1"/>
    </xf>
    <xf numFmtId="43" fontId="2" fillId="0" borderId="11" xfId="22" applyFont="1" applyBorder="1" applyAlignment="1">
      <alignment horizontal="center" vertical="center" wrapText="1"/>
    </xf>
    <xf numFmtId="178" fontId="16" fillId="0" borderId="11" xfId="22" applyNumberFormat="1" applyFont="1" applyBorder="1" applyAlignment="1">
      <alignment vertical="center" wrapText="1"/>
    </xf>
    <xf numFmtId="41" fontId="2" fillId="0" borderId="11" xfId="22" applyNumberFormat="1" applyFont="1" applyBorder="1" applyAlignment="1">
      <alignment vertical="center" wrapText="1"/>
    </xf>
    <xf numFmtId="10" fontId="2" fillId="0" borderId="11" xfId="22" applyNumberFormat="1" applyFont="1" applyBorder="1" applyAlignment="1">
      <alignment vertical="center" wrapText="1"/>
    </xf>
    <xf numFmtId="43" fontId="2" fillId="0" borderId="11" xfId="22" applyFont="1" applyBorder="1" applyAlignment="1">
      <alignment vertical="center" wrapText="1"/>
    </xf>
    <xf numFmtId="43" fontId="2" fillId="0" borderId="0" xfId="22" applyFont="1" applyAlignment="1">
      <alignment vertical="center" wrapText="1"/>
    </xf>
    <xf numFmtId="10" fontId="2" fillId="0" borderId="0" xfId="22" applyNumberFormat="1" applyFont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2011年泽国镇财政预算收入测算表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_建设用地计划相关表格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7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O12" sqref="O12"/>
    </sheetView>
  </sheetViews>
  <sheetFormatPr defaultColWidth="9.00390625" defaultRowHeight="14.25"/>
  <cols>
    <col min="1" max="1" width="35.50390625" style="0" customWidth="1"/>
    <col min="2" max="2" width="10.875" style="0" customWidth="1"/>
    <col min="3" max="3" width="10.00390625" style="0" customWidth="1"/>
    <col min="4" max="4" width="9.75390625" style="0" customWidth="1"/>
    <col min="5" max="5" width="8.375" style="0" customWidth="1"/>
    <col min="6" max="6" width="24.125" style="0" customWidth="1"/>
    <col min="7" max="7" width="8.625" style="0" customWidth="1"/>
    <col min="8" max="8" width="9.375" style="0" customWidth="1"/>
    <col min="9" max="9" width="9.25390625" style="0" customWidth="1"/>
    <col min="10" max="10" width="8.375" style="0" customWidth="1"/>
  </cols>
  <sheetData>
    <row r="1" ht="14.25">
      <c r="A1" s="70" t="s">
        <v>0</v>
      </c>
    </row>
    <row r="2" spans="1:10" ht="22.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32"/>
    </row>
    <row r="3" spans="1:10" ht="14.25">
      <c r="A3" s="71" t="s">
        <v>2</v>
      </c>
      <c r="B3" s="71"/>
      <c r="C3" s="71"/>
      <c r="D3" s="207"/>
      <c r="E3" s="208"/>
      <c r="F3" s="209"/>
      <c r="G3" s="209"/>
      <c r="H3" s="209"/>
      <c r="I3" s="233" t="s">
        <v>3</v>
      </c>
      <c r="J3" s="233"/>
    </row>
    <row r="4" spans="1:10" ht="24">
      <c r="A4" s="210" t="s">
        <v>4</v>
      </c>
      <c r="B4" s="210" t="s">
        <v>5</v>
      </c>
      <c r="C4" s="210" t="s">
        <v>6</v>
      </c>
      <c r="D4" s="211" t="s">
        <v>7</v>
      </c>
      <c r="E4" s="212" t="s">
        <v>8</v>
      </c>
      <c r="F4" s="210" t="s">
        <v>4</v>
      </c>
      <c r="G4" s="210" t="s">
        <v>5</v>
      </c>
      <c r="H4" s="210" t="s">
        <v>6</v>
      </c>
      <c r="I4" s="234" t="s">
        <v>7</v>
      </c>
      <c r="J4" s="212" t="s">
        <v>8</v>
      </c>
    </row>
    <row r="5" spans="1:10" ht="23.25" customHeight="1">
      <c r="A5" s="213" t="s">
        <v>9</v>
      </c>
      <c r="B5" s="214">
        <f>SUM(B6,B7,B8,B9,B14,B18)</f>
        <v>62745</v>
      </c>
      <c r="C5" s="214">
        <f>SUM(C6,C7,C8,C9,C14,C18)</f>
        <v>73433</v>
      </c>
      <c r="D5" s="214">
        <f>SUM(D6,D7,D8,D9,D14,D18)</f>
        <v>44087</v>
      </c>
      <c r="E5" s="215">
        <f>D5/C5</f>
        <v>0.6003704056759223</v>
      </c>
      <c r="F5" s="213" t="s">
        <v>10</v>
      </c>
      <c r="G5" s="216">
        <f>SUM(G6:G16,G17,G18,G19,G20,G21)</f>
        <v>62692</v>
      </c>
      <c r="H5" s="216">
        <f>SUM(H6:H16,H17,H18,H19,H20,H21)</f>
        <v>73097</v>
      </c>
      <c r="I5" s="216">
        <f>SUM(I6:I16,I17,I18,I19,I20,I21)</f>
        <v>41337</v>
      </c>
      <c r="J5" s="235">
        <f>I5/H5</f>
        <v>0.5655088444122194</v>
      </c>
    </row>
    <row r="6" spans="1:10" ht="23.25" customHeight="1">
      <c r="A6" s="144" t="s">
        <v>11</v>
      </c>
      <c r="B6" s="217">
        <v>2540</v>
      </c>
      <c r="C6" s="217">
        <v>2540</v>
      </c>
      <c r="D6" s="218">
        <v>2540</v>
      </c>
      <c r="E6" s="215">
        <f aca="true" t="shared" si="0" ref="E6:E46">D6/C6</f>
        <v>1</v>
      </c>
      <c r="F6" s="8" t="s">
        <v>12</v>
      </c>
      <c r="G6" s="219">
        <v>3666</v>
      </c>
      <c r="H6" s="219">
        <v>3736</v>
      </c>
      <c r="I6" s="236">
        <v>3605</v>
      </c>
      <c r="J6" s="235">
        <f aca="true" t="shared" si="1" ref="J6:J20">I6/H6</f>
        <v>0.9649357601713062</v>
      </c>
    </row>
    <row r="7" spans="1:10" ht="23.25" customHeight="1">
      <c r="A7" s="142" t="s">
        <v>13</v>
      </c>
      <c r="B7" s="142">
        <v>114</v>
      </c>
      <c r="C7" s="142">
        <v>114</v>
      </c>
      <c r="D7" s="218">
        <v>114</v>
      </c>
      <c r="E7" s="215">
        <f t="shared" si="0"/>
        <v>1</v>
      </c>
      <c r="F7" s="8" t="s">
        <v>14</v>
      </c>
      <c r="G7" s="219">
        <v>1886</v>
      </c>
      <c r="H7" s="219">
        <v>2111</v>
      </c>
      <c r="I7" s="236">
        <v>1694</v>
      </c>
      <c r="J7" s="235">
        <f t="shared" si="1"/>
        <v>0.8024632875414496</v>
      </c>
    </row>
    <row r="8" spans="1:10" ht="23.25" customHeight="1">
      <c r="A8" s="142" t="s">
        <v>15</v>
      </c>
      <c r="B8" s="142">
        <v>1000</v>
      </c>
      <c r="C8" s="142">
        <v>1000</v>
      </c>
      <c r="D8" s="220">
        <v>1316</v>
      </c>
      <c r="E8" s="215">
        <f t="shared" si="0"/>
        <v>1.316</v>
      </c>
      <c r="F8" s="97" t="s">
        <v>16</v>
      </c>
      <c r="G8" s="219">
        <v>2996</v>
      </c>
      <c r="H8" s="219">
        <v>2516</v>
      </c>
      <c r="I8" s="236">
        <v>1706</v>
      </c>
      <c r="J8" s="235">
        <f t="shared" si="1"/>
        <v>0.678060413354531</v>
      </c>
    </row>
    <row r="9" spans="1:10" ht="23.25" customHeight="1">
      <c r="A9" s="142" t="s">
        <v>17</v>
      </c>
      <c r="B9" s="142">
        <f>SUM(B10:B13)</f>
        <v>30280</v>
      </c>
      <c r="C9" s="142">
        <f>SUM(C10:C13)</f>
        <v>32700</v>
      </c>
      <c r="D9" s="142">
        <f>SUM(D10:D13)</f>
        <v>17935</v>
      </c>
      <c r="E9" s="215">
        <f t="shared" si="0"/>
        <v>0.5484709480122324</v>
      </c>
      <c r="F9" s="8" t="s">
        <v>18</v>
      </c>
      <c r="G9" s="219">
        <v>5</v>
      </c>
      <c r="H9" s="219">
        <v>5</v>
      </c>
      <c r="I9" s="236">
        <v>2</v>
      </c>
      <c r="J9" s="235">
        <f t="shared" si="1"/>
        <v>0.4</v>
      </c>
    </row>
    <row r="10" spans="1:10" ht="23.25" customHeight="1">
      <c r="A10" s="142" t="s">
        <v>19</v>
      </c>
      <c r="B10" s="142">
        <v>24750</v>
      </c>
      <c r="C10" s="142">
        <v>14200</v>
      </c>
      <c r="D10" s="142">
        <v>2265</v>
      </c>
      <c r="E10" s="215">
        <f t="shared" si="0"/>
        <v>0.15950704225352114</v>
      </c>
      <c r="F10" s="8" t="s">
        <v>20</v>
      </c>
      <c r="G10" s="219">
        <v>311</v>
      </c>
      <c r="H10" s="219">
        <v>312</v>
      </c>
      <c r="I10" s="236">
        <v>279</v>
      </c>
      <c r="J10" s="235">
        <f t="shared" si="1"/>
        <v>0.8942307692307693</v>
      </c>
    </row>
    <row r="11" spans="1:10" ht="23.25" customHeight="1">
      <c r="A11" s="142" t="s">
        <v>21</v>
      </c>
      <c r="B11" s="142">
        <v>160</v>
      </c>
      <c r="C11" s="142">
        <v>160</v>
      </c>
      <c r="D11" s="221">
        <v>126</v>
      </c>
      <c r="E11" s="215">
        <f t="shared" si="0"/>
        <v>0.7875</v>
      </c>
      <c r="F11" s="8" t="s">
        <v>22</v>
      </c>
      <c r="G11" s="219">
        <v>2274</v>
      </c>
      <c r="H11" s="219">
        <v>2304</v>
      </c>
      <c r="I11" s="236">
        <v>2552</v>
      </c>
      <c r="J11" s="235">
        <f t="shared" si="1"/>
        <v>1.1076388888888888</v>
      </c>
    </row>
    <row r="12" spans="1:10" ht="23.25" customHeight="1">
      <c r="A12" s="142" t="s">
        <v>23</v>
      </c>
      <c r="B12" s="142">
        <v>80</v>
      </c>
      <c r="C12" s="142">
        <v>550</v>
      </c>
      <c r="D12" s="221">
        <v>471</v>
      </c>
      <c r="E12" s="215">
        <f t="shared" si="0"/>
        <v>0.8563636363636363</v>
      </c>
      <c r="F12" s="8" t="s">
        <v>24</v>
      </c>
      <c r="G12" s="219">
        <v>1254</v>
      </c>
      <c r="H12" s="219">
        <v>1256</v>
      </c>
      <c r="I12" s="236">
        <v>1655</v>
      </c>
      <c r="J12" s="235">
        <f t="shared" si="1"/>
        <v>1.3176751592356688</v>
      </c>
    </row>
    <row r="13" spans="1:10" ht="23.25" customHeight="1">
      <c r="A13" s="142" t="s">
        <v>25</v>
      </c>
      <c r="B13" s="142">
        <v>5290</v>
      </c>
      <c r="C13" s="142">
        <v>17790</v>
      </c>
      <c r="D13" s="220">
        <v>15073</v>
      </c>
      <c r="E13" s="215">
        <f t="shared" si="0"/>
        <v>0.8472737492973581</v>
      </c>
      <c r="F13" s="8" t="s">
        <v>26</v>
      </c>
      <c r="G13" s="219">
        <v>15179</v>
      </c>
      <c r="H13" s="219">
        <v>16059</v>
      </c>
      <c r="I13" s="236">
        <v>4688</v>
      </c>
      <c r="J13" s="235">
        <f t="shared" si="1"/>
        <v>0.2919235319758391</v>
      </c>
    </row>
    <row r="14" spans="1:10" ht="23.25" customHeight="1">
      <c r="A14" s="142" t="s">
        <v>27</v>
      </c>
      <c r="B14" s="15">
        <f>SUM(B15:B16)</f>
        <v>3976</v>
      </c>
      <c r="C14" s="15">
        <f>SUM(C15:C16)</f>
        <v>10576</v>
      </c>
      <c r="D14" s="19">
        <f>SUM(D15:D16)</f>
        <v>7017</v>
      </c>
      <c r="E14" s="215">
        <f t="shared" si="0"/>
        <v>0.663483358547655</v>
      </c>
      <c r="F14" s="97" t="s">
        <v>28</v>
      </c>
      <c r="G14" s="219">
        <v>20296</v>
      </c>
      <c r="H14" s="219">
        <v>29820</v>
      </c>
      <c r="I14" s="236">
        <v>12404</v>
      </c>
      <c r="J14" s="235">
        <f t="shared" si="1"/>
        <v>0.415962441314554</v>
      </c>
    </row>
    <row r="15" spans="1:10" ht="23.25" customHeight="1">
      <c r="A15" s="142" t="s">
        <v>29</v>
      </c>
      <c r="B15" s="222">
        <v>2976</v>
      </c>
      <c r="C15" s="222">
        <v>9576</v>
      </c>
      <c r="D15" s="223">
        <v>6467</v>
      </c>
      <c r="E15" s="215">
        <f t="shared" si="0"/>
        <v>0.6753341687552213</v>
      </c>
      <c r="F15" s="97" t="s">
        <v>30</v>
      </c>
      <c r="G15" s="219">
        <v>7256</v>
      </c>
      <c r="H15" s="219">
        <v>7526</v>
      </c>
      <c r="I15" s="236">
        <v>5566</v>
      </c>
      <c r="J15" s="235">
        <f t="shared" si="1"/>
        <v>0.7395694924262557</v>
      </c>
    </row>
    <row r="16" spans="1:10" ht="23.25" customHeight="1">
      <c r="A16" s="142" t="s">
        <v>31</v>
      </c>
      <c r="B16" s="142">
        <v>1000</v>
      </c>
      <c r="C16" s="142">
        <v>1000</v>
      </c>
      <c r="D16" s="223">
        <v>550</v>
      </c>
      <c r="E16" s="215">
        <f t="shared" si="0"/>
        <v>0.55</v>
      </c>
      <c r="F16" s="8" t="s">
        <v>32</v>
      </c>
      <c r="G16" s="219">
        <v>3411</v>
      </c>
      <c r="H16" s="219">
        <v>3986</v>
      </c>
      <c r="I16" s="236">
        <v>2354</v>
      </c>
      <c r="J16" s="235">
        <f t="shared" si="1"/>
        <v>0.5905669844455594</v>
      </c>
    </row>
    <row r="17" spans="1:10" ht="23.25" customHeight="1">
      <c r="A17" s="142" t="s">
        <v>33</v>
      </c>
      <c r="B17" s="142">
        <v>1000</v>
      </c>
      <c r="C17" s="142">
        <v>1000</v>
      </c>
      <c r="D17" s="223">
        <v>550</v>
      </c>
      <c r="E17" s="215">
        <f t="shared" si="0"/>
        <v>0.55</v>
      </c>
      <c r="F17" s="8" t="s">
        <v>34</v>
      </c>
      <c r="G17" s="219">
        <v>368</v>
      </c>
      <c r="H17" s="219">
        <v>368</v>
      </c>
      <c r="I17" s="236">
        <v>3329</v>
      </c>
      <c r="J17" s="235">
        <f t="shared" si="1"/>
        <v>9.046195652173912</v>
      </c>
    </row>
    <row r="18" spans="1:10" ht="23.25" customHeight="1">
      <c r="A18" s="142" t="s">
        <v>35</v>
      </c>
      <c r="B18" s="142">
        <v>24835</v>
      </c>
      <c r="C18" s="142">
        <v>26503</v>
      </c>
      <c r="D18" s="223">
        <v>15165</v>
      </c>
      <c r="E18" s="215" t="s">
        <v>36</v>
      </c>
      <c r="F18" s="97" t="s">
        <v>37</v>
      </c>
      <c r="G18" s="219">
        <v>3150</v>
      </c>
      <c r="H18" s="219">
        <v>2458</v>
      </c>
      <c r="I18" s="236">
        <v>1503</v>
      </c>
      <c r="J18" s="235">
        <f t="shared" si="1"/>
        <v>0.6114727420667209</v>
      </c>
    </row>
    <row r="19" spans="1:10" ht="23.25" customHeight="1">
      <c r="A19" s="142" t="s">
        <v>38</v>
      </c>
      <c r="B19" s="142"/>
      <c r="C19" s="142"/>
      <c r="D19" s="224">
        <v>206</v>
      </c>
      <c r="E19" s="215" t="e">
        <f t="shared" si="0"/>
        <v>#DIV/0!</v>
      </c>
      <c r="F19" s="97" t="s">
        <v>39</v>
      </c>
      <c r="G19" s="219"/>
      <c r="H19" s="219"/>
      <c r="I19" s="236"/>
      <c r="J19" s="235"/>
    </row>
    <row r="20" spans="1:10" ht="23.25" customHeight="1">
      <c r="A20" s="142" t="s">
        <v>40</v>
      </c>
      <c r="B20" s="142">
        <v>50</v>
      </c>
      <c r="C20" s="142">
        <v>50</v>
      </c>
      <c r="D20" s="220">
        <v>148</v>
      </c>
      <c r="E20" s="215">
        <f t="shared" si="0"/>
        <v>2.96</v>
      </c>
      <c r="F20" s="8" t="s">
        <v>41</v>
      </c>
      <c r="G20" s="219">
        <v>640</v>
      </c>
      <c r="H20" s="97">
        <v>640</v>
      </c>
      <c r="I20" s="236"/>
      <c r="J20" s="235">
        <f t="shared" si="1"/>
        <v>0</v>
      </c>
    </row>
    <row r="21" spans="1:10" ht="23.25" customHeight="1">
      <c r="A21" s="225" t="s">
        <v>42</v>
      </c>
      <c r="B21" s="142">
        <v>100</v>
      </c>
      <c r="C21" s="142">
        <v>212</v>
      </c>
      <c r="D21" s="220">
        <v>112</v>
      </c>
      <c r="E21" s="215">
        <f t="shared" si="0"/>
        <v>0.5283018867924528</v>
      </c>
      <c r="F21" s="8" t="s">
        <v>43</v>
      </c>
      <c r="G21" s="219"/>
      <c r="H21" s="97"/>
      <c r="I21" s="236"/>
      <c r="J21" s="237"/>
    </row>
    <row r="22" spans="1:10" ht="34.5" customHeight="1">
      <c r="A22" s="186" t="s">
        <v>44</v>
      </c>
      <c r="B22" s="184">
        <v>1500</v>
      </c>
      <c r="C22" s="226">
        <v>1500</v>
      </c>
      <c r="D22" s="220">
        <v>600</v>
      </c>
      <c r="E22" s="215">
        <f t="shared" si="0"/>
        <v>0.4</v>
      </c>
      <c r="F22" s="8"/>
      <c r="G22" s="97"/>
      <c r="H22" s="97"/>
      <c r="I22" s="238"/>
      <c r="J22" s="237"/>
    </row>
    <row r="23" spans="1:10" ht="23.25" customHeight="1">
      <c r="A23" s="186" t="s">
        <v>45</v>
      </c>
      <c r="B23" s="184">
        <v>240</v>
      </c>
      <c r="C23" s="226">
        <v>240</v>
      </c>
      <c r="D23" s="220"/>
      <c r="E23" s="215">
        <f t="shared" si="0"/>
        <v>0</v>
      </c>
      <c r="F23" s="8"/>
      <c r="G23" s="97"/>
      <c r="H23" s="97"/>
      <c r="I23" s="238"/>
      <c r="J23" s="237"/>
    </row>
    <row r="24" spans="1:10" ht="30" customHeight="1">
      <c r="A24" s="189" t="s">
        <v>46</v>
      </c>
      <c r="B24" s="184">
        <v>800</v>
      </c>
      <c r="C24" s="226">
        <v>800</v>
      </c>
      <c r="D24" s="220"/>
      <c r="E24" s="215">
        <f t="shared" si="0"/>
        <v>0</v>
      </c>
      <c r="F24" s="8"/>
      <c r="G24" s="97"/>
      <c r="H24" s="97"/>
      <c r="I24" s="238"/>
      <c r="J24" s="237"/>
    </row>
    <row r="25" spans="1:10" ht="30" customHeight="1">
      <c r="A25" s="196" t="s">
        <v>47</v>
      </c>
      <c r="B25" s="184"/>
      <c r="C25" s="226">
        <v>425</v>
      </c>
      <c r="D25" s="220"/>
      <c r="E25" s="215">
        <f t="shared" si="0"/>
        <v>0</v>
      </c>
      <c r="F25" s="8"/>
      <c r="G25" s="97"/>
      <c r="H25" s="97"/>
      <c r="I25" s="238"/>
      <c r="J25" s="237"/>
    </row>
    <row r="26" spans="1:10" ht="23.25" customHeight="1">
      <c r="A26" s="190" t="s">
        <v>48</v>
      </c>
      <c r="B26" s="184">
        <v>100</v>
      </c>
      <c r="C26" s="226">
        <v>100</v>
      </c>
      <c r="D26" s="220">
        <v>101</v>
      </c>
      <c r="E26" s="215">
        <f t="shared" si="0"/>
        <v>1.01</v>
      </c>
      <c r="F26" s="8"/>
      <c r="G26" s="97"/>
      <c r="H26" s="97"/>
      <c r="I26" s="238"/>
      <c r="J26" s="237"/>
    </row>
    <row r="27" spans="1:10" ht="23.25" customHeight="1">
      <c r="A27" s="190" t="s">
        <v>49</v>
      </c>
      <c r="B27" s="184">
        <v>720</v>
      </c>
      <c r="C27" s="226">
        <v>720</v>
      </c>
      <c r="D27" s="220">
        <v>200</v>
      </c>
      <c r="E27" s="215">
        <f t="shared" si="0"/>
        <v>0.2777777777777778</v>
      </c>
      <c r="F27" s="8"/>
      <c r="G27" s="97"/>
      <c r="H27" s="97"/>
      <c r="I27" s="238"/>
      <c r="J27" s="237"/>
    </row>
    <row r="28" spans="1:10" ht="23.25" customHeight="1">
      <c r="A28" s="190" t="s">
        <v>50</v>
      </c>
      <c r="B28" s="184">
        <v>35</v>
      </c>
      <c r="C28" s="226">
        <v>35</v>
      </c>
      <c r="D28" s="220"/>
      <c r="E28" s="215">
        <f t="shared" si="0"/>
        <v>0</v>
      </c>
      <c r="F28" s="8"/>
      <c r="G28" s="97"/>
      <c r="H28" s="97"/>
      <c r="I28" s="238"/>
      <c r="J28" s="237"/>
    </row>
    <row r="29" spans="1:10" ht="23.25" customHeight="1">
      <c r="A29" s="190" t="s">
        <v>51</v>
      </c>
      <c r="B29" s="184">
        <v>1000</v>
      </c>
      <c r="C29" s="226">
        <v>1000</v>
      </c>
      <c r="D29" s="220">
        <v>576</v>
      </c>
      <c r="E29" s="215">
        <f t="shared" si="0"/>
        <v>0.576</v>
      </c>
      <c r="F29" s="8"/>
      <c r="G29" s="97"/>
      <c r="H29" s="97"/>
      <c r="I29" s="238"/>
      <c r="J29" s="237"/>
    </row>
    <row r="30" spans="1:10" ht="23.25" customHeight="1">
      <c r="A30" s="190" t="s">
        <v>52</v>
      </c>
      <c r="B30" s="184">
        <v>200</v>
      </c>
      <c r="C30" s="226">
        <v>200</v>
      </c>
      <c r="D30" s="220">
        <v>75</v>
      </c>
      <c r="E30" s="215">
        <f t="shared" si="0"/>
        <v>0.375</v>
      </c>
      <c r="F30" s="8"/>
      <c r="G30" s="97"/>
      <c r="H30" s="97"/>
      <c r="I30" s="238"/>
      <c r="J30" s="237"/>
    </row>
    <row r="31" spans="1:10" ht="23.25" customHeight="1">
      <c r="A31" s="190" t="s">
        <v>53</v>
      </c>
      <c r="B31" s="184">
        <v>630</v>
      </c>
      <c r="C31" s="226">
        <v>630</v>
      </c>
      <c r="D31" s="220">
        <v>204</v>
      </c>
      <c r="E31" s="215">
        <f t="shared" si="0"/>
        <v>0.3238095238095238</v>
      </c>
      <c r="F31" s="8"/>
      <c r="G31" s="97"/>
      <c r="H31" s="97"/>
      <c r="I31" s="238"/>
      <c r="J31" s="237"/>
    </row>
    <row r="32" spans="1:10" ht="23.25" customHeight="1">
      <c r="A32" s="190" t="s">
        <v>54</v>
      </c>
      <c r="B32" s="184">
        <v>25</v>
      </c>
      <c r="C32" s="226">
        <v>25</v>
      </c>
      <c r="D32" s="220">
        <v>21</v>
      </c>
      <c r="E32" s="215">
        <f t="shared" si="0"/>
        <v>0.84</v>
      </c>
      <c r="F32" s="8"/>
      <c r="G32" s="97"/>
      <c r="H32" s="97"/>
      <c r="I32" s="238"/>
      <c r="J32" s="237"/>
    </row>
    <row r="33" spans="1:10" ht="23.25" customHeight="1">
      <c r="A33" s="194" t="s">
        <v>55</v>
      </c>
      <c r="B33" s="184">
        <v>150</v>
      </c>
      <c r="C33" s="226">
        <v>150</v>
      </c>
      <c r="D33" s="220">
        <v>421</v>
      </c>
      <c r="E33" s="215">
        <f t="shared" si="0"/>
        <v>2.8066666666666666</v>
      </c>
      <c r="F33" s="8"/>
      <c r="G33" s="97"/>
      <c r="H33" s="97"/>
      <c r="I33" s="238"/>
      <c r="J33" s="237"/>
    </row>
    <row r="34" spans="1:10" ht="23.25" customHeight="1">
      <c r="A34" s="194" t="s">
        <v>56</v>
      </c>
      <c r="B34" s="184">
        <v>150</v>
      </c>
      <c r="C34" s="226">
        <v>150</v>
      </c>
      <c r="D34" s="220">
        <v>509</v>
      </c>
      <c r="E34" s="215">
        <f t="shared" si="0"/>
        <v>3.3933333333333335</v>
      </c>
      <c r="F34" s="8"/>
      <c r="G34" s="97"/>
      <c r="H34" s="97"/>
      <c r="I34" s="238"/>
      <c r="J34" s="237"/>
    </row>
    <row r="35" spans="1:10" ht="23.25" customHeight="1">
      <c r="A35" s="167" t="s">
        <v>57</v>
      </c>
      <c r="B35" s="184">
        <v>1150</v>
      </c>
      <c r="C35" s="226">
        <v>1150</v>
      </c>
      <c r="D35" s="220">
        <v>275</v>
      </c>
      <c r="E35" s="215">
        <f t="shared" si="0"/>
        <v>0.2391304347826087</v>
      </c>
      <c r="F35" s="8"/>
      <c r="G35" s="97"/>
      <c r="H35" s="97"/>
      <c r="I35" s="238"/>
      <c r="J35" s="237"/>
    </row>
    <row r="36" spans="1:10" ht="23.25" customHeight="1">
      <c r="A36" s="167" t="s">
        <v>58</v>
      </c>
      <c r="B36" s="184">
        <v>1200</v>
      </c>
      <c r="C36" s="226">
        <v>1200</v>
      </c>
      <c r="D36" s="220">
        <v>461</v>
      </c>
      <c r="E36" s="215">
        <f t="shared" si="0"/>
        <v>0.38416666666666666</v>
      </c>
      <c r="F36" s="8"/>
      <c r="G36" s="97"/>
      <c r="H36" s="97"/>
      <c r="I36" s="238"/>
      <c r="J36" s="237"/>
    </row>
    <row r="37" spans="1:10" ht="23.25" customHeight="1">
      <c r="A37" s="167" t="s">
        <v>59</v>
      </c>
      <c r="B37" s="184">
        <v>1800</v>
      </c>
      <c r="C37" s="226">
        <v>1800</v>
      </c>
      <c r="D37" s="220">
        <v>746</v>
      </c>
      <c r="E37" s="215">
        <f t="shared" si="0"/>
        <v>0.41444444444444445</v>
      </c>
      <c r="F37" s="8"/>
      <c r="G37" s="97"/>
      <c r="H37" s="97"/>
      <c r="I37" s="238"/>
      <c r="J37" s="237"/>
    </row>
    <row r="38" spans="1:10" ht="23.25" customHeight="1">
      <c r="A38" s="167" t="s">
        <v>60</v>
      </c>
      <c r="B38" s="184">
        <v>300</v>
      </c>
      <c r="C38" s="226">
        <v>300</v>
      </c>
      <c r="D38" s="220"/>
      <c r="E38" s="215">
        <f t="shared" si="0"/>
        <v>0</v>
      </c>
      <c r="F38" s="8"/>
      <c r="G38" s="97"/>
      <c r="H38" s="97"/>
      <c r="I38" s="238"/>
      <c r="J38" s="237"/>
    </row>
    <row r="39" spans="1:10" ht="23.25" customHeight="1">
      <c r="A39" s="167" t="s">
        <v>61</v>
      </c>
      <c r="B39" s="184">
        <v>300</v>
      </c>
      <c r="C39" s="226">
        <v>300</v>
      </c>
      <c r="D39" s="220"/>
      <c r="E39" s="215">
        <f t="shared" si="0"/>
        <v>0</v>
      </c>
      <c r="F39" s="8"/>
      <c r="G39" s="97"/>
      <c r="H39" s="97"/>
      <c r="I39" s="238"/>
      <c r="J39" s="237"/>
    </row>
    <row r="40" spans="1:10" ht="23.25" customHeight="1">
      <c r="A40" s="196" t="s">
        <v>62</v>
      </c>
      <c r="B40" s="184">
        <v>5918</v>
      </c>
      <c r="C40" s="226">
        <v>5918</v>
      </c>
      <c r="D40" s="220">
        <v>1078</v>
      </c>
      <c r="E40" s="215">
        <f t="shared" si="0"/>
        <v>0.1821561338289963</v>
      </c>
      <c r="F40" s="8"/>
      <c r="G40" s="97"/>
      <c r="H40" s="97"/>
      <c r="I40" s="238"/>
      <c r="J40" s="237"/>
    </row>
    <row r="41" spans="1:10" ht="23.25" customHeight="1">
      <c r="A41" s="196" t="s">
        <v>63</v>
      </c>
      <c r="B41" s="184">
        <v>600</v>
      </c>
      <c r="C41" s="226">
        <v>600</v>
      </c>
      <c r="D41" s="220"/>
      <c r="E41" s="215">
        <f t="shared" si="0"/>
        <v>0</v>
      </c>
      <c r="F41" s="8"/>
      <c r="G41" s="97"/>
      <c r="H41" s="97"/>
      <c r="I41" s="238"/>
      <c r="J41" s="237"/>
    </row>
    <row r="42" spans="1:10" ht="23.25" customHeight="1">
      <c r="A42" s="196" t="s">
        <v>64</v>
      </c>
      <c r="B42" s="184">
        <v>120</v>
      </c>
      <c r="C42" s="226">
        <v>120</v>
      </c>
      <c r="D42" s="220">
        <v>192</v>
      </c>
      <c r="E42" s="215">
        <f t="shared" si="0"/>
        <v>1.6</v>
      </c>
      <c r="F42" s="8"/>
      <c r="G42" s="97"/>
      <c r="H42" s="97"/>
      <c r="I42" s="238"/>
      <c r="J42" s="237"/>
    </row>
    <row r="43" spans="1:10" ht="23.25" customHeight="1">
      <c r="A43" s="196" t="s">
        <v>65</v>
      </c>
      <c r="B43" s="184">
        <v>240</v>
      </c>
      <c r="C43" s="226">
        <v>240</v>
      </c>
      <c r="D43" s="220"/>
      <c r="E43" s="215">
        <f t="shared" si="0"/>
        <v>0</v>
      </c>
      <c r="F43" s="97"/>
      <c r="G43" s="97"/>
      <c r="H43" s="97"/>
      <c r="I43" s="238"/>
      <c r="J43" s="237"/>
    </row>
    <row r="44" spans="1:10" ht="23.25" customHeight="1">
      <c r="A44" s="227" t="s">
        <v>66</v>
      </c>
      <c r="B44" s="184">
        <v>3240</v>
      </c>
      <c r="C44" s="226">
        <v>3240</v>
      </c>
      <c r="D44" s="220">
        <v>1865</v>
      </c>
      <c r="E44" s="215">
        <f t="shared" si="0"/>
        <v>0.5756172839506173</v>
      </c>
      <c r="F44" s="97"/>
      <c r="G44" s="97"/>
      <c r="H44" s="97"/>
      <c r="I44" s="238"/>
      <c r="J44" s="237"/>
    </row>
    <row r="45" spans="1:10" ht="23.25" customHeight="1">
      <c r="A45" s="178" t="s">
        <v>67</v>
      </c>
      <c r="B45" s="184">
        <v>2647</v>
      </c>
      <c r="C45" s="228">
        <v>3007</v>
      </c>
      <c r="D45" s="220">
        <v>1015</v>
      </c>
      <c r="E45" s="215">
        <f t="shared" si="0"/>
        <v>0.33754572663784504</v>
      </c>
      <c r="F45" s="8"/>
      <c r="G45" s="8"/>
      <c r="H45" s="8"/>
      <c r="I45" s="238"/>
      <c r="J45" s="237"/>
    </row>
    <row r="46" spans="1:10" ht="23.25" customHeight="1">
      <c r="A46" s="196" t="s">
        <v>68</v>
      </c>
      <c r="B46" s="184"/>
      <c r="C46" s="228">
        <v>200</v>
      </c>
      <c r="D46" s="220">
        <v>200</v>
      </c>
      <c r="E46" s="215">
        <f t="shared" si="0"/>
        <v>1</v>
      </c>
      <c r="F46" s="8"/>
      <c r="G46" s="8"/>
      <c r="H46" s="8"/>
      <c r="I46" s="238"/>
      <c r="J46" s="237"/>
    </row>
    <row r="47" spans="1:10" ht="23.25" customHeight="1">
      <c r="A47" s="196" t="s">
        <v>69</v>
      </c>
      <c r="B47" s="184"/>
      <c r="C47" s="228"/>
      <c r="D47" s="220">
        <v>509</v>
      </c>
      <c r="E47" s="215"/>
      <c r="F47" s="8"/>
      <c r="G47" s="8"/>
      <c r="H47" s="8"/>
      <c r="I47" s="238"/>
      <c r="J47" s="237"/>
    </row>
    <row r="48" spans="1:10" ht="23.25" customHeight="1">
      <c r="A48" s="196" t="s">
        <v>70</v>
      </c>
      <c r="B48" s="184"/>
      <c r="C48" s="228"/>
      <c r="D48" s="220">
        <v>137</v>
      </c>
      <c r="E48" s="215"/>
      <c r="F48" s="8"/>
      <c r="G48" s="8"/>
      <c r="H48" s="8"/>
      <c r="I48" s="238"/>
      <c r="J48" s="237"/>
    </row>
    <row r="49" spans="1:10" ht="23.25" customHeight="1">
      <c r="A49" s="196" t="s">
        <v>71</v>
      </c>
      <c r="B49" s="184"/>
      <c r="C49" s="228"/>
      <c r="D49" s="220">
        <v>116</v>
      </c>
      <c r="E49" s="215"/>
      <c r="F49" s="8"/>
      <c r="G49" s="8"/>
      <c r="H49" s="8"/>
      <c r="I49" s="238"/>
      <c r="J49" s="237"/>
    </row>
    <row r="50" spans="1:10" ht="29.25" customHeight="1">
      <c r="A50" s="98" t="s">
        <v>72</v>
      </c>
      <c r="B50" s="184"/>
      <c r="C50" s="228"/>
      <c r="D50" s="220">
        <v>118</v>
      </c>
      <c r="E50" s="215"/>
      <c r="F50" s="8"/>
      <c r="G50" s="8"/>
      <c r="H50" s="8"/>
      <c r="I50" s="238"/>
      <c r="J50" s="237"/>
    </row>
    <row r="51" spans="1:10" ht="29.25" customHeight="1">
      <c r="A51" s="98" t="s">
        <v>73</v>
      </c>
      <c r="B51" s="184"/>
      <c r="C51" s="228"/>
      <c r="D51" s="220">
        <v>142</v>
      </c>
      <c r="E51" s="215"/>
      <c r="F51" s="8"/>
      <c r="G51" s="8"/>
      <c r="H51" s="8"/>
      <c r="I51" s="238"/>
      <c r="J51" s="237"/>
    </row>
    <row r="52" spans="1:10" ht="23.25" customHeight="1">
      <c r="A52" s="178" t="s">
        <v>74</v>
      </c>
      <c r="B52" s="184"/>
      <c r="C52" s="228"/>
      <c r="D52" s="220">
        <v>200</v>
      </c>
      <c r="E52" s="215"/>
      <c r="F52" s="8"/>
      <c r="G52" s="8"/>
      <c r="H52" s="8"/>
      <c r="I52" s="238"/>
      <c r="J52" s="237"/>
    </row>
    <row r="53" spans="1:10" ht="23.25" customHeight="1">
      <c r="A53" s="229" t="s">
        <v>75</v>
      </c>
      <c r="B53" s="142"/>
      <c r="C53" s="142"/>
      <c r="D53" s="230">
        <v>3168</v>
      </c>
      <c r="E53" s="231"/>
      <c r="F53" s="97"/>
      <c r="G53" s="97"/>
      <c r="H53" s="97"/>
      <c r="I53" s="238"/>
      <c r="J53" s="237"/>
    </row>
    <row r="54" spans="6:10" ht="23.25" customHeight="1">
      <c r="F54" s="67"/>
      <c r="G54" s="67"/>
      <c r="H54" s="67"/>
      <c r="I54" s="239"/>
      <c r="J54" s="240"/>
    </row>
    <row r="55" ht="23.25" customHeight="1">
      <c r="J55" s="70"/>
    </row>
    <row r="56" ht="14.25">
      <c r="J56" s="70"/>
    </row>
    <row r="57" ht="14.25">
      <c r="J57" s="70"/>
    </row>
    <row r="58" ht="14.25">
      <c r="J58" s="70"/>
    </row>
    <row r="59" ht="14.25">
      <c r="J59" s="70"/>
    </row>
    <row r="60" ht="14.25">
      <c r="J60" s="70"/>
    </row>
    <row r="61" ht="14.25">
      <c r="J61" s="70"/>
    </row>
    <row r="62" ht="14.25">
      <c r="J62" s="70"/>
    </row>
  </sheetData>
  <sheetProtection/>
  <mergeCells count="2">
    <mergeCell ref="A2:I2"/>
    <mergeCell ref="I3:J3"/>
  </mergeCells>
  <printOptions/>
  <pageMargins left="0.35" right="0.16" top="0.59" bottom="0.59" header="0" footer="0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G66" sqref="G66"/>
    </sheetView>
  </sheetViews>
  <sheetFormatPr defaultColWidth="9.00390625" defaultRowHeight="14.25"/>
  <cols>
    <col min="1" max="1" width="44.00390625" style="0" customWidth="1"/>
    <col min="2" max="2" width="13.50390625" style="0" customWidth="1"/>
    <col min="3" max="3" width="11.25390625" style="0" customWidth="1"/>
    <col min="4" max="4" width="12.875" style="0" customWidth="1"/>
  </cols>
  <sheetData>
    <row r="1" ht="14.25">
      <c r="A1" s="70" t="s">
        <v>76</v>
      </c>
    </row>
    <row r="2" spans="1:4" ht="22.5">
      <c r="A2" s="74" t="s">
        <v>77</v>
      </c>
      <c r="B2" s="74"/>
      <c r="C2" s="74"/>
      <c r="D2" s="74"/>
    </row>
    <row r="3" spans="1:3" ht="14.25">
      <c r="A3" s="170" t="s">
        <v>78</v>
      </c>
      <c r="B3" s="170"/>
      <c r="C3" s="171" t="s">
        <v>79</v>
      </c>
    </row>
    <row r="4" spans="1:4" ht="27">
      <c r="A4" s="129" t="s">
        <v>80</v>
      </c>
      <c r="B4" s="172" t="s">
        <v>5</v>
      </c>
      <c r="C4" s="172" t="s">
        <v>81</v>
      </c>
      <c r="D4" s="173" t="s">
        <v>82</v>
      </c>
    </row>
    <row r="5" spans="1:4" ht="15" customHeight="1">
      <c r="A5" s="174" t="s">
        <v>11</v>
      </c>
      <c r="B5" s="175">
        <v>2540</v>
      </c>
      <c r="C5" s="175">
        <v>3353</v>
      </c>
      <c r="D5" s="175">
        <f>C5-B5</f>
        <v>813</v>
      </c>
    </row>
    <row r="6" spans="1:4" ht="14.25">
      <c r="A6" s="176" t="s">
        <v>13</v>
      </c>
      <c r="B6" s="177">
        <v>114</v>
      </c>
      <c r="C6" s="177">
        <v>114</v>
      </c>
      <c r="D6" s="175">
        <f aca="true" t="shared" si="0" ref="D6:D71">C6-B6</f>
        <v>0</v>
      </c>
    </row>
    <row r="7" spans="1:4" ht="14.25">
      <c r="A7" s="178" t="s">
        <v>83</v>
      </c>
      <c r="B7" s="179">
        <v>40</v>
      </c>
      <c r="C7" s="179">
        <v>40</v>
      </c>
      <c r="D7" s="175">
        <f t="shared" si="0"/>
        <v>0</v>
      </c>
    </row>
    <row r="8" spans="1:4" ht="14.25">
      <c r="A8" s="178" t="s">
        <v>84</v>
      </c>
      <c r="B8" s="179">
        <v>59</v>
      </c>
      <c r="C8" s="179">
        <v>59</v>
      </c>
      <c r="D8" s="175">
        <f t="shared" si="0"/>
        <v>0</v>
      </c>
    </row>
    <row r="9" spans="1:4" ht="14.25">
      <c r="A9" s="178" t="s">
        <v>85</v>
      </c>
      <c r="B9" s="179">
        <v>15</v>
      </c>
      <c r="C9" s="179">
        <v>15</v>
      </c>
      <c r="D9" s="175">
        <f t="shared" si="0"/>
        <v>0</v>
      </c>
    </row>
    <row r="10" spans="1:4" ht="14.25">
      <c r="A10" s="176" t="s">
        <v>15</v>
      </c>
      <c r="B10" s="179">
        <v>1000</v>
      </c>
      <c r="C10" s="179">
        <v>1500</v>
      </c>
      <c r="D10" s="175">
        <f t="shared" si="0"/>
        <v>500</v>
      </c>
    </row>
    <row r="11" spans="1:4" ht="14.25">
      <c r="A11" s="176" t="s">
        <v>17</v>
      </c>
      <c r="B11" s="177">
        <f>SUM(B12:B15)</f>
        <v>30280</v>
      </c>
      <c r="C11" s="177">
        <f>SUM(C12:C15)</f>
        <v>31015</v>
      </c>
      <c r="D11" s="175">
        <f t="shared" si="0"/>
        <v>735</v>
      </c>
    </row>
    <row r="12" spans="1:4" ht="14.25">
      <c r="A12" s="178" t="s">
        <v>86</v>
      </c>
      <c r="B12" s="180">
        <v>24750</v>
      </c>
      <c r="C12" s="179">
        <v>24550</v>
      </c>
      <c r="D12" s="175">
        <f t="shared" si="0"/>
        <v>-200</v>
      </c>
    </row>
    <row r="13" spans="1:4" ht="14.25">
      <c r="A13" s="178" t="s">
        <v>87</v>
      </c>
      <c r="B13" s="179">
        <v>160</v>
      </c>
      <c r="C13" s="179">
        <v>195</v>
      </c>
      <c r="D13" s="175">
        <f t="shared" si="0"/>
        <v>35</v>
      </c>
    </row>
    <row r="14" spans="1:4" ht="28.5">
      <c r="A14" s="178" t="s">
        <v>88</v>
      </c>
      <c r="B14" s="179">
        <v>80</v>
      </c>
      <c r="C14" s="179">
        <v>50</v>
      </c>
      <c r="D14" s="175">
        <f t="shared" si="0"/>
        <v>-30</v>
      </c>
    </row>
    <row r="15" spans="1:4" ht="14.25">
      <c r="A15" s="178" t="s">
        <v>89</v>
      </c>
      <c r="B15" s="179">
        <v>5290</v>
      </c>
      <c r="C15" s="179">
        <v>6220</v>
      </c>
      <c r="D15" s="175">
        <f t="shared" si="0"/>
        <v>930</v>
      </c>
    </row>
    <row r="16" spans="1:4" ht="14.25">
      <c r="A16" s="178" t="s">
        <v>90</v>
      </c>
      <c r="B16" s="179">
        <v>60</v>
      </c>
      <c r="C16" s="179">
        <v>60</v>
      </c>
      <c r="D16" s="175">
        <f t="shared" si="0"/>
        <v>0</v>
      </c>
    </row>
    <row r="17" spans="1:4" ht="14.25">
      <c r="A17" s="178" t="s">
        <v>91</v>
      </c>
      <c r="B17" s="179">
        <v>5230</v>
      </c>
      <c r="C17" s="179">
        <v>6160</v>
      </c>
      <c r="D17" s="175">
        <f t="shared" si="0"/>
        <v>930</v>
      </c>
    </row>
    <row r="18" spans="1:4" ht="14.25">
      <c r="A18" s="176" t="s">
        <v>92</v>
      </c>
      <c r="B18" s="177">
        <f>B19+B31</f>
        <v>3976</v>
      </c>
      <c r="C18" s="177">
        <f>C19+C31</f>
        <v>7743</v>
      </c>
      <c r="D18" s="175">
        <f t="shared" si="0"/>
        <v>3767</v>
      </c>
    </row>
    <row r="19" spans="1:4" ht="14.25">
      <c r="A19" s="178" t="s">
        <v>93</v>
      </c>
      <c r="B19" s="179">
        <f>B20+B21+B22+B23+B24+B25+B26+B27+B28+B29+B30</f>
        <v>2976</v>
      </c>
      <c r="C19" s="179">
        <f>C20+C21+C22+C23+C24+C25+C26+C27+C28+C29+C30</f>
        <v>6943</v>
      </c>
      <c r="D19" s="175">
        <f t="shared" si="0"/>
        <v>3967</v>
      </c>
    </row>
    <row r="20" spans="1:4" ht="14.25">
      <c r="A20" s="178" t="s">
        <v>94</v>
      </c>
      <c r="B20" s="179">
        <v>100</v>
      </c>
      <c r="C20" s="179">
        <v>100</v>
      </c>
      <c r="D20" s="175">
        <f t="shared" si="0"/>
        <v>0</v>
      </c>
    </row>
    <row r="21" spans="1:4" ht="14.25">
      <c r="A21" s="178" t="s">
        <v>95</v>
      </c>
      <c r="B21" s="179"/>
      <c r="C21" s="179">
        <v>4300</v>
      </c>
      <c r="D21" s="175">
        <f t="shared" si="0"/>
        <v>4300</v>
      </c>
    </row>
    <row r="22" spans="1:4" ht="14.25">
      <c r="A22" s="178" t="s">
        <v>96</v>
      </c>
      <c r="B22" s="179">
        <v>740</v>
      </c>
      <c r="C22" s="179">
        <v>613</v>
      </c>
      <c r="D22" s="175">
        <f t="shared" si="0"/>
        <v>-127</v>
      </c>
    </row>
    <row r="23" spans="1:4" ht="14.25">
      <c r="A23" s="178" t="s">
        <v>97</v>
      </c>
      <c r="B23" s="179">
        <v>120</v>
      </c>
      <c r="C23" s="179">
        <v>175</v>
      </c>
      <c r="D23" s="175">
        <f t="shared" si="0"/>
        <v>55</v>
      </c>
    </row>
    <row r="24" spans="1:4" ht="14.25">
      <c r="A24" s="178" t="s">
        <v>98</v>
      </c>
      <c r="B24" s="179">
        <v>650</v>
      </c>
      <c r="C24" s="179">
        <v>740</v>
      </c>
      <c r="D24" s="175">
        <f t="shared" si="0"/>
        <v>90</v>
      </c>
    </row>
    <row r="25" spans="1:4" ht="14.25">
      <c r="A25" s="178" t="s">
        <v>99</v>
      </c>
      <c r="B25" s="179">
        <v>584</v>
      </c>
      <c r="C25" s="179">
        <v>580</v>
      </c>
      <c r="D25" s="175">
        <f t="shared" si="0"/>
        <v>-4</v>
      </c>
    </row>
    <row r="26" spans="1:4" ht="14.25">
      <c r="A26" s="178" t="s">
        <v>100</v>
      </c>
      <c r="B26" s="179">
        <v>22</v>
      </c>
      <c r="C26" s="179">
        <v>20</v>
      </c>
      <c r="D26" s="175">
        <f t="shared" si="0"/>
        <v>-2</v>
      </c>
    </row>
    <row r="27" spans="1:4" ht="14.25">
      <c r="A27" s="178" t="s">
        <v>101</v>
      </c>
      <c r="B27" s="179">
        <v>70</v>
      </c>
      <c r="C27" s="179">
        <v>70</v>
      </c>
      <c r="D27" s="175">
        <f t="shared" si="0"/>
        <v>0</v>
      </c>
    </row>
    <row r="28" spans="1:4" ht="14.25">
      <c r="A28" s="181" t="s">
        <v>102</v>
      </c>
      <c r="B28" s="179">
        <v>600</v>
      </c>
      <c r="C28" s="179"/>
      <c r="D28" s="175">
        <f t="shared" si="0"/>
        <v>-600</v>
      </c>
    </row>
    <row r="29" spans="1:4" ht="14.25">
      <c r="A29" s="19" t="s">
        <v>103</v>
      </c>
      <c r="B29" s="179">
        <v>90</v>
      </c>
      <c r="C29" s="179">
        <v>120</v>
      </c>
      <c r="D29" s="175">
        <f t="shared" si="0"/>
        <v>30</v>
      </c>
    </row>
    <row r="30" spans="1:4" ht="14.25">
      <c r="A30" s="182" t="s">
        <v>104</v>
      </c>
      <c r="B30" s="179"/>
      <c r="C30" s="179">
        <v>225</v>
      </c>
      <c r="D30" s="175">
        <f t="shared" si="0"/>
        <v>225</v>
      </c>
    </row>
    <row r="31" spans="1:4" ht="14.25">
      <c r="A31" s="178" t="s">
        <v>105</v>
      </c>
      <c r="B31" s="179">
        <f>B32+B33</f>
        <v>1000</v>
      </c>
      <c r="C31" s="179">
        <f>C32+C33</f>
        <v>800</v>
      </c>
      <c r="D31" s="175">
        <f t="shared" si="0"/>
        <v>-200</v>
      </c>
    </row>
    <row r="32" spans="1:4" ht="15.75" customHeight="1">
      <c r="A32" s="178" t="s">
        <v>106</v>
      </c>
      <c r="B32" s="179">
        <v>1000</v>
      </c>
      <c r="C32" s="179">
        <v>800</v>
      </c>
      <c r="D32" s="175">
        <f t="shared" si="0"/>
        <v>-200</v>
      </c>
    </row>
    <row r="33" spans="1:4" ht="14.25">
      <c r="A33" s="178"/>
      <c r="B33" s="183"/>
      <c r="C33" s="183"/>
      <c r="D33" s="175">
        <f t="shared" si="0"/>
        <v>0</v>
      </c>
    </row>
    <row r="34" spans="1:4" ht="14.25">
      <c r="A34" s="158" t="s">
        <v>107</v>
      </c>
      <c r="B34" s="177">
        <f>SUM(B5,B6,B10,B11,B18)</f>
        <v>37910</v>
      </c>
      <c r="C34" s="177">
        <f>SUM(C5,C6,C10,C11,C18)</f>
        <v>43725</v>
      </c>
      <c r="D34" s="175">
        <f t="shared" si="0"/>
        <v>5815</v>
      </c>
    </row>
    <row r="35" spans="1:4" ht="14.25">
      <c r="A35" s="174" t="s">
        <v>108</v>
      </c>
      <c r="B35" s="184"/>
      <c r="C35" s="179">
        <v>2750</v>
      </c>
      <c r="D35" s="175">
        <f t="shared" si="0"/>
        <v>2750</v>
      </c>
    </row>
    <row r="36" spans="1:4" ht="14.25">
      <c r="A36" s="185" t="s">
        <v>109</v>
      </c>
      <c r="B36" s="184"/>
      <c r="C36" s="179"/>
      <c r="D36" s="175"/>
    </row>
    <row r="37" spans="1:4" ht="14.25">
      <c r="A37" s="185" t="s">
        <v>110</v>
      </c>
      <c r="B37" s="184"/>
      <c r="C37" s="179"/>
      <c r="D37" s="175"/>
    </row>
    <row r="38" spans="1:4" ht="14.25">
      <c r="A38" s="174" t="s">
        <v>111</v>
      </c>
      <c r="B38" s="184">
        <v>24835</v>
      </c>
      <c r="C38" s="179">
        <v>28164</v>
      </c>
      <c r="D38" s="175">
        <f t="shared" si="0"/>
        <v>3329</v>
      </c>
    </row>
    <row r="39" spans="1:4" ht="14.25">
      <c r="A39" s="178" t="s">
        <v>38</v>
      </c>
      <c r="B39" s="184"/>
      <c r="C39" s="183"/>
      <c r="D39" s="175">
        <f t="shared" si="0"/>
        <v>0</v>
      </c>
    </row>
    <row r="40" spans="1:4" ht="14.25">
      <c r="A40" s="178" t="s">
        <v>112</v>
      </c>
      <c r="B40" s="184">
        <v>50</v>
      </c>
      <c r="C40" s="183"/>
      <c r="D40" s="175">
        <f t="shared" si="0"/>
        <v>-50</v>
      </c>
    </row>
    <row r="41" spans="1:4" ht="14.25">
      <c r="A41" s="186" t="s">
        <v>113</v>
      </c>
      <c r="B41" s="184">
        <v>1500</v>
      </c>
      <c r="C41" s="187">
        <v>200</v>
      </c>
      <c r="D41" s="175">
        <f t="shared" si="0"/>
        <v>-1300</v>
      </c>
    </row>
    <row r="42" spans="1:4" ht="14.25">
      <c r="A42" s="186" t="s">
        <v>114</v>
      </c>
      <c r="B42" s="184">
        <v>240</v>
      </c>
      <c r="C42" s="187">
        <v>590</v>
      </c>
      <c r="D42" s="175">
        <f t="shared" si="0"/>
        <v>350</v>
      </c>
    </row>
    <row r="43" spans="1:4" ht="18" customHeight="1">
      <c r="A43" s="188" t="s">
        <v>115</v>
      </c>
      <c r="B43" s="184"/>
      <c r="C43" s="187">
        <v>900</v>
      </c>
      <c r="D43" s="175">
        <f t="shared" si="0"/>
        <v>900</v>
      </c>
    </row>
    <row r="44" spans="1:4" ht="14.25">
      <c r="A44" s="189" t="s">
        <v>116</v>
      </c>
      <c r="B44" s="184">
        <v>800</v>
      </c>
      <c r="C44" s="187">
        <v>800</v>
      </c>
      <c r="D44" s="175">
        <f t="shared" si="0"/>
        <v>0</v>
      </c>
    </row>
    <row r="45" spans="1:4" ht="14.25">
      <c r="A45" s="189" t="s">
        <v>117</v>
      </c>
      <c r="B45" s="184"/>
      <c r="C45" s="187">
        <v>425</v>
      </c>
      <c r="D45" s="175">
        <f t="shared" si="0"/>
        <v>425</v>
      </c>
    </row>
    <row r="46" spans="1:4" ht="14.25">
      <c r="A46" s="188" t="s">
        <v>118</v>
      </c>
      <c r="B46" s="184"/>
      <c r="C46" s="187">
        <v>200</v>
      </c>
      <c r="D46" s="175">
        <f t="shared" si="0"/>
        <v>200</v>
      </c>
    </row>
    <row r="47" spans="1:4" ht="14.25">
      <c r="A47" s="188" t="s">
        <v>119</v>
      </c>
      <c r="B47" s="184"/>
      <c r="C47" s="187">
        <v>150</v>
      </c>
      <c r="D47" s="175">
        <f t="shared" si="0"/>
        <v>150</v>
      </c>
    </row>
    <row r="48" spans="1:4" ht="14.25">
      <c r="A48" s="188" t="s">
        <v>120</v>
      </c>
      <c r="B48" s="184"/>
      <c r="C48" s="187">
        <v>120</v>
      </c>
      <c r="D48" s="175">
        <f t="shared" si="0"/>
        <v>120</v>
      </c>
    </row>
    <row r="49" spans="1:4" ht="14.25">
      <c r="A49" s="188" t="s">
        <v>121</v>
      </c>
      <c r="B49" s="184"/>
      <c r="C49" s="187">
        <v>63</v>
      </c>
      <c r="D49" s="175">
        <f t="shared" si="0"/>
        <v>63</v>
      </c>
    </row>
    <row r="50" spans="1:4" ht="14.25">
      <c r="A50" s="190" t="s">
        <v>122</v>
      </c>
      <c r="B50" s="184">
        <v>720</v>
      </c>
      <c r="C50" s="191">
        <v>250</v>
      </c>
      <c r="D50" s="175">
        <f t="shared" si="0"/>
        <v>-470</v>
      </c>
    </row>
    <row r="51" spans="1:4" ht="14.25">
      <c r="A51" s="190" t="s">
        <v>123</v>
      </c>
      <c r="B51" s="184">
        <v>35</v>
      </c>
      <c r="C51" s="191">
        <v>140</v>
      </c>
      <c r="D51" s="175">
        <f t="shared" si="0"/>
        <v>105</v>
      </c>
    </row>
    <row r="52" spans="1:4" ht="14.25">
      <c r="A52" s="192" t="s">
        <v>124</v>
      </c>
      <c r="B52" s="184">
        <v>100</v>
      </c>
      <c r="C52" s="191"/>
      <c r="D52" s="175"/>
    </row>
    <row r="53" spans="1:4" ht="14.25">
      <c r="A53" s="190" t="s">
        <v>125</v>
      </c>
      <c r="B53" s="184">
        <v>1000</v>
      </c>
      <c r="C53" s="191"/>
      <c r="D53" s="175">
        <f t="shared" si="0"/>
        <v>-1000</v>
      </c>
    </row>
    <row r="54" spans="1:4" ht="14.25">
      <c r="A54" s="190" t="s">
        <v>126</v>
      </c>
      <c r="B54" s="184">
        <v>200</v>
      </c>
      <c r="C54" s="191"/>
      <c r="D54" s="175">
        <f t="shared" si="0"/>
        <v>-200</v>
      </c>
    </row>
    <row r="55" spans="1:4" ht="14.25">
      <c r="A55" s="190" t="s">
        <v>127</v>
      </c>
      <c r="B55" s="184">
        <v>630</v>
      </c>
      <c r="C55" s="191">
        <v>900</v>
      </c>
      <c r="D55" s="175">
        <f t="shared" si="0"/>
        <v>270</v>
      </c>
    </row>
    <row r="56" spans="1:4" ht="14.25">
      <c r="A56" s="190" t="s">
        <v>128</v>
      </c>
      <c r="B56" s="184">
        <v>25</v>
      </c>
      <c r="C56" s="191">
        <v>450</v>
      </c>
      <c r="D56" s="175">
        <f t="shared" si="0"/>
        <v>425</v>
      </c>
    </row>
    <row r="57" spans="1:4" ht="14.25">
      <c r="A57" s="190" t="s">
        <v>129</v>
      </c>
      <c r="B57" s="184"/>
      <c r="C57" s="193">
        <v>100</v>
      </c>
      <c r="D57" s="175">
        <f t="shared" si="0"/>
        <v>100</v>
      </c>
    </row>
    <row r="58" spans="1:4" ht="14.25">
      <c r="A58" s="190" t="s">
        <v>130</v>
      </c>
      <c r="B58" s="184"/>
      <c r="C58" s="193">
        <v>66</v>
      </c>
      <c r="D58" s="175">
        <f t="shared" si="0"/>
        <v>66</v>
      </c>
    </row>
    <row r="59" spans="1:4" ht="14.25">
      <c r="A59" s="190" t="s">
        <v>131</v>
      </c>
      <c r="B59" s="184"/>
      <c r="C59" s="193">
        <v>200</v>
      </c>
      <c r="D59" s="175">
        <f t="shared" si="0"/>
        <v>200</v>
      </c>
    </row>
    <row r="60" spans="1:4" ht="14.25">
      <c r="A60" s="194" t="s">
        <v>132</v>
      </c>
      <c r="B60" s="184">
        <v>150</v>
      </c>
      <c r="C60" s="195">
        <v>158</v>
      </c>
      <c r="D60" s="175">
        <f t="shared" si="0"/>
        <v>8</v>
      </c>
    </row>
    <row r="61" spans="1:4" ht="14.25">
      <c r="A61" s="194" t="s">
        <v>133</v>
      </c>
      <c r="B61" s="184"/>
      <c r="C61" s="195">
        <v>555</v>
      </c>
      <c r="D61" s="175">
        <f t="shared" si="0"/>
        <v>555</v>
      </c>
    </row>
    <row r="62" spans="1:4" ht="14.25">
      <c r="A62" s="194" t="s">
        <v>134</v>
      </c>
      <c r="B62" s="184">
        <v>150</v>
      </c>
      <c r="C62" s="195">
        <v>1020</v>
      </c>
      <c r="D62" s="175">
        <f t="shared" si="0"/>
        <v>870</v>
      </c>
    </row>
    <row r="63" spans="1:4" ht="14.25">
      <c r="A63" s="167" t="s">
        <v>135</v>
      </c>
      <c r="B63" s="184">
        <v>1150</v>
      </c>
      <c r="C63" s="187">
        <v>900</v>
      </c>
      <c r="D63" s="175">
        <f t="shared" si="0"/>
        <v>-250</v>
      </c>
    </row>
    <row r="64" spans="1:4" ht="14.25">
      <c r="A64" s="167" t="s">
        <v>136</v>
      </c>
      <c r="B64" s="184">
        <v>1200</v>
      </c>
      <c r="C64" s="187">
        <v>1900</v>
      </c>
      <c r="D64" s="175">
        <f t="shared" si="0"/>
        <v>700</v>
      </c>
    </row>
    <row r="65" spans="1:4" ht="14.25">
      <c r="A65" s="167" t="s">
        <v>137</v>
      </c>
      <c r="B65" s="184">
        <v>1800</v>
      </c>
      <c r="C65" s="187">
        <v>1800</v>
      </c>
      <c r="D65" s="175">
        <f t="shared" si="0"/>
        <v>0</v>
      </c>
    </row>
    <row r="66" spans="1:4" ht="14.25">
      <c r="A66" s="167" t="s">
        <v>138</v>
      </c>
      <c r="B66" s="184">
        <v>300</v>
      </c>
      <c r="C66" s="187">
        <v>700</v>
      </c>
      <c r="D66" s="175">
        <f t="shared" si="0"/>
        <v>400</v>
      </c>
    </row>
    <row r="67" spans="1:4" ht="14.25">
      <c r="A67" s="15" t="s">
        <v>139</v>
      </c>
      <c r="B67" s="184"/>
      <c r="C67" s="187">
        <v>600</v>
      </c>
      <c r="D67" s="175"/>
    </row>
    <row r="68" spans="1:4" ht="14.25">
      <c r="A68" s="167" t="s">
        <v>140</v>
      </c>
      <c r="B68" s="184">
        <v>300</v>
      </c>
      <c r="C68" s="187">
        <v>300</v>
      </c>
      <c r="D68" s="175">
        <f t="shared" si="0"/>
        <v>0</v>
      </c>
    </row>
    <row r="69" spans="1:4" ht="14.25">
      <c r="A69" s="196" t="s">
        <v>141</v>
      </c>
      <c r="B69" s="184">
        <v>5918</v>
      </c>
      <c r="C69" s="197">
        <v>5000</v>
      </c>
      <c r="D69" s="175">
        <f t="shared" si="0"/>
        <v>-918</v>
      </c>
    </row>
    <row r="70" spans="1:4" ht="14.25">
      <c r="A70" s="196" t="s">
        <v>142</v>
      </c>
      <c r="B70" s="184">
        <v>600</v>
      </c>
      <c r="C70" s="187">
        <v>600</v>
      </c>
      <c r="D70" s="175">
        <f t="shared" si="0"/>
        <v>0</v>
      </c>
    </row>
    <row r="71" spans="1:4" ht="14.25">
      <c r="A71" s="196" t="s">
        <v>143</v>
      </c>
      <c r="B71" s="184">
        <v>120</v>
      </c>
      <c r="C71" s="187">
        <v>120</v>
      </c>
      <c r="D71" s="175">
        <f t="shared" si="0"/>
        <v>0</v>
      </c>
    </row>
    <row r="72" spans="1:4" ht="14.25">
      <c r="A72" s="196" t="s">
        <v>144</v>
      </c>
      <c r="B72" s="184">
        <v>240</v>
      </c>
      <c r="C72" s="187">
        <v>360</v>
      </c>
      <c r="D72" s="175">
        <f aca="true" t="shared" si="1" ref="D72:D79">C72-B72</f>
        <v>120</v>
      </c>
    </row>
    <row r="73" spans="1:4" ht="14.25">
      <c r="A73" s="196" t="s">
        <v>145</v>
      </c>
      <c r="B73" s="184">
        <v>3240</v>
      </c>
      <c r="C73" s="161">
        <v>3000</v>
      </c>
      <c r="D73" s="175">
        <f t="shared" si="1"/>
        <v>-240</v>
      </c>
    </row>
    <row r="74" spans="1:4" ht="14.25">
      <c r="A74" s="178" t="s">
        <v>146</v>
      </c>
      <c r="B74" s="184">
        <v>2647</v>
      </c>
      <c r="C74" s="198">
        <v>2620</v>
      </c>
      <c r="D74" s="175">
        <f t="shared" si="1"/>
        <v>-27</v>
      </c>
    </row>
    <row r="75" spans="1:4" ht="21" customHeight="1">
      <c r="A75" s="199" t="s">
        <v>147</v>
      </c>
      <c r="B75" s="200"/>
      <c r="C75" s="187">
        <v>400</v>
      </c>
      <c r="D75" s="175">
        <f t="shared" si="1"/>
        <v>400</v>
      </c>
    </row>
    <row r="76" spans="1:4" ht="21" customHeight="1">
      <c r="A76" s="199" t="s">
        <v>148</v>
      </c>
      <c r="B76" s="200"/>
      <c r="C76" s="187">
        <v>50</v>
      </c>
      <c r="D76" s="175">
        <f t="shared" si="1"/>
        <v>50</v>
      </c>
    </row>
    <row r="77" spans="1:4" ht="15.75">
      <c r="A77" s="201" t="s">
        <v>149</v>
      </c>
      <c r="B77" s="200"/>
      <c r="C77" s="202">
        <v>170</v>
      </c>
      <c r="D77" s="175">
        <f t="shared" si="1"/>
        <v>170</v>
      </c>
    </row>
    <row r="78" spans="1:4" ht="14.25">
      <c r="A78" s="203" t="s">
        <v>150</v>
      </c>
      <c r="B78" s="200"/>
      <c r="C78" s="204">
        <v>85</v>
      </c>
      <c r="D78" s="175">
        <f t="shared" si="1"/>
        <v>85</v>
      </c>
    </row>
    <row r="79" spans="1:4" ht="20.25" customHeight="1">
      <c r="A79" s="158" t="s">
        <v>151</v>
      </c>
      <c r="B79" s="205">
        <f>B34+B35+B38</f>
        <v>62745</v>
      </c>
      <c r="C79" s="205">
        <f>C34+C35+C38</f>
        <v>74639</v>
      </c>
      <c r="D79" s="175">
        <f t="shared" si="1"/>
        <v>11894</v>
      </c>
    </row>
    <row r="80" ht="14.25">
      <c r="A80" s="70"/>
    </row>
  </sheetData>
  <sheetProtection/>
  <mergeCells count="1">
    <mergeCell ref="A2:D2"/>
  </mergeCells>
  <printOptions/>
  <pageMargins left="0.55" right="0.16" top="0.75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tabSelected="1" workbookViewId="0" topLeftCell="A1">
      <selection activeCell="M9" sqref="M9"/>
    </sheetView>
  </sheetViews>
  <sheetFormatPr defaultColWidth="9.00390625" defaultRowHeight="28.5" customHeight="1"/>
  <cols>
    <col min="1" max="1" width="35.00390625" style="0" customWidth="1"/>
    <col min="2" max="2" width="11.00390625" style="0" customWidth="1"/>
    <col min="3" max="3" width="15.00390625" style="0" customWidth="1"/>
    <col min="4" max="5" width="11.00390625" style="0" customWidth="1"/>
  </cols>
  <sheetData>
    <row r="1" ht="28.5" customHeight="1">
      <c r="A1" s="70" t="s">
        <v>152</v>
      </c>
    </row>
    <row r="2" spans="1:5" ht="28.5" customHeight="1">
      <c r="A2" s="74" t="s">
        <v>153</v>
      </c>
      <c r="B2" s="74"/>
      <c r="C2" s="74"/>
      <c r="D2" s="74"/>
      <c r="E2" s="74"/>
    </row>
    <row r="3" spans="1:5" ht="28.5" customHeight="1">
      <c r="A3" s="75" t="s">
        <v>2</v>
      </c>
      <c r="B3" s="155"/>
      <c r="C3" s="73"/>
      <c r="D3" s="156"/>
      <c r="E3" s="157" t="s">
        <v>79</v>
      </c>
    </row>
    <row r="4" spans="1:5" ht="28.5" customHeight="1">
      <c r="A4" s="158" t="s">
        <v>4</v>
      </c>
      <c r="B4" s="159" t="s">
        <v>5</v>
      </c>
      <c r="C4" s="159" t="s">
        <v>81</v>
      </c>
      <c r="D4" s="160" t="s">
        <v>82</v>
      </c>
      <c r="E4" s="161" t="s">
        <v>154</v>
      </c>
    </row>
    <row r="5" spans="1:5" ht="28.5" customHeight="1">
      <c r="A5" s="158" t="s">
        <v>155</v>
      </c>
      <c r="B5" s="162">
        <f>SUM(B6:B11,B12,B14,B15,B18,B20,B21,B22,B23,B24,B25)</f>
        <v>62692</v>
      </c>
      <c r="C5" s="163">
        <f>SUM(C6:C11,C12,C14,C15,C18,C20,C21,C22,C23,C24,C25)</f>
        <v>74599</v>
      </c>
      <c r="D5" s="164">
        <f>C5-B5</f>
        <v>11907</v>
      </c>
      <c r="E5" s="165">
        <v>1</v>
      </c>
    </row>
    <row r="6" spans="1:5" ht="28.5" customHeight="1">
      <c r="A6" s="166" t="s">
        <v>156</v>
      </c>
      <c r="B6" s="162">
        <v>3666</v>
      </c>
      <c r="C6" s="133">
        <v>3730</v>
      </c>
      <c r="D6" s="164">
        <f aca="true" t="shared" si="0" ref="D6:D24">C6-B6</f>
        <v>64</v>
      </c>
      <c r="E6" s="165">
        <f>C6/C5</f>
        <v>0.05000067025027145</v>
      </c>
    </row>
    <row r="7" spans="1:5" ht="28.5" customHeight="1">
      <c r="A7" s="166" t="s">
        <v>157</v>
      </c>
      <c r="B7" s="162">
        <v>1886</v>
      </c>
      <c r="C7" s="137">
        <v>1779</v>
      </c>
      <c r="D7" s="164">
        <f t="shared" si="0"/>
        <v>-107</v>
      </c>
      <c r="E7" s="165">
        <f>C7/C5</f>
        <v>0.023847504658239385</v>
      </c>
    </row>
    <row r="8" spans="1:5" ht="28.5" customHeight="1">
      <c r="A8" s="167" t="s">
        <v>158</v>
      </c>
      <c r="B8" s="162">
        <v>2996</v>
      </c>
      <c r="C8" s="137">
        <v>2726</v>
      </c>
      <c r="D8" s="164">
        <f t="shared" si="0"/>
        <v>-270</v>
      </c>
      <c r="E8" s="165">
        <f>C8/C5</f>
        <v>0.03654204479952814</v>
      </c>
    </row>
    <row r="9" spans="1:5" ht="28.5" customHeight="1">
      <c r="A9" s="166" t="s">
        <v>159</v>
      </c>
      <c r="B9" s="162">
        <v>5</v>
      </c>
      <c r="C9" s="137">
        <v>5</v>
      </c>
      <c r="D9" s="164">
        <f t="shared" si="0"/>
        <v>0</v>
      </c>
      <c r="E9" s="165">
        <f>C9/C5</f>
        <v>6.7025027145136E-05</v>
      </c>
    </row>
    <row r="10" spans="1:5" ht="28.5" customHeight="1">
      <c r="A10" s="166" t="s">
        <v>160</v>
      </c>
      <c r="B10" s="162">
        <v>311</v>
      </c>
      <c r="C10" s="137">
        <v>525</v>
      </c>
      <c r="D10" s="164">
        <f t="shared" si="0"/>
        <v>214</v>
      </c>
      <c r="E10" s="165">
        <f>C10/C5</f>
        <v>0.0070376278502392794</v>
      </c>
    </row>
    <row r="11" spans="1:5" ht="28.5" customHeight="1">
      <c r="A11" s="166" t="s">
        <v>161</v>
      </c>
      <c r="B11" s="162">
        <v>2274</v>
      </c>
      <c r="C11" s="137">
        <v>2587</v>
      </c>
      <c r="D11" s="164">
        <f t="shared" si="0"/>
        <v>313</v>
      </c>
      <c r="E11" s="165">
        <f>C11/C5</f>
        <v>0.03467874904489336</v>
      </c>
    </row>
    <row r="12" spans="1:5" ht="28.5" customHeight="1">
      <c r="A12" s="166" t="s">
        <v>162</v>
      </c>
      <c r="B12" s="162">
        <v>1254</v>
      </c>
      <c r="C12" s="137">
        <v>1814</v>
      </c>
      <c r="D12" s="164">
        <f t="shared" si="0"/>
        <v>560</v>
      </c>
      <c r="E12" s="165">
        <f>C12/C5</f>
        <v>0.024316679848255338</v>
      </c>
    </row>
    <row r="13" spans="1:5" ht="28.5" customHeight="1">
      <c r="A13" s="167" t="s">
        <v>163</v>
      </c>
      <c r="B13" s="162">
        <v>800</v>
      </c>
      <c r="C13" s="163">
        <v>950</v>
      </c>
      <c r="D13" s="164">
        <f t="shared" si="0"/>
        <v>150</v>
      </c>
      <c r="E13" s="165">
        <f>C13/C5</f>
        <v>0.012734755157575838</v>
      </c>
    </row>
    <row r="14" spans="1:5" ht="28.5" customHeight="1">
      <c r="A14" s="166" t="s">
        <v>164</v>
      </c>
      <c r="B14" s="162">
        <v>15179</v>
      </c>
      <c r="C14" s="137">
        <v>13828</v>
      </c>
      <c r="D14" s="164">
        <f t="shared" si="0"/>
        <v>-1351</v>
      </c>
      <c r="E14" s="165">
        <f>C14/C5</f>
        <v>0.1853644150725881</v>
      </c>
    </row>
    <row r="15" spans="1:5" ht="28.5" customHeight="1">
      <c r="A15" s="167" t="s">
        <v>165</v>
      </c>
      <c r="B15" s="162">
        <v>20296</v>
      </c>
      <c r="C15" s="137">
        <v>33202</v>
      </c>
      <c r="D15" s="164">
        <f t="shared" si="0"/>
        <v>12906</v>
      </c>
      <c r="E15" s="165">
        <f>C15/C5</f>
        <v>0.44507299025456104</v>
      </c>
    </row>
    <row r="16" spans="1:5" ht="28.5" customHeight="1">
      <c r="A16" s="167" t="s">
        <v>166</v>
      </c>
      <c r="B16" s="162">
        <v>1817</v>
      </c>
      <c r="C16" s="163">
        <v>1857</v>
      </c>
      <c r="D16" s="164">
        <f t="shared" si="0"/>
        <v>40</v>
      </c>
      <c r="E16" s="165">
        <f>C16/C5</f>
        <v>0.02489309508170351</v>
      </c>
    </row>
    <row r="17" spans="1:5" ht="28.5" customHeight="1">
      <c r="A17" s="167" t="s">
        <v>167</v>
      </c>
      <c r="B17" s="162">
        <v>15419</v>
      </c>
      <c r="C17" s="163">
        <v>24528</v>
      </c>
      <c r="D17" s="164">
        <f t="shared" si="0"/>
        <v>9109</v>
      </c>
      <c r="E17" s="165">
        <f>C17/C5</f>
        <v>0.32879797316317916</v>
      </c>
    </row>
    <row r="18" spans="1:5" ht="28.5" customHeight="1">
      <c r="A18" s="167" t="s">
        <v>168</v>
      </c>
      <c r="B18" s="162">
        <v>7256</v>
      </c>
      <c r="C18" s="137">
        <v>8253</v>
      </c>
      <c r="D18" s="164">
        <f t="shared" si="0"/>
        <v>997</v>
      </c>
      <c r="E18" s="165">
        <f>C18/C5</f>
        <v>0.11063150980576147</v>
      </c>
    </row>
    <row r="19" spans="1:5" ht="28.5" customHeight="1">
      <c r="A19" s="167" t="s">
        <v>169</v>
      </c>
      <c r="B19" s="162">
        <v>292</v>
      </c>
      <c r="C19" s="163">
        <v>860</v>
      </c>
      <c r="D19" s="164">
        <f t="shared" si="0"/>
        <v>568</v>
      </c>
      <c r="E19" s="165">
        <f>C19/C5</f>
        <v>0.011528304668963391</v>
      </c>
    </row>
    <row r="20" spans="1:5" ht="28.5" customHeight="1">
      <c r="A20" s="167" t="s">
        <v>170</v>
      </c>
      <c r="B20" s="162">
        <v>3411</v>
      </c>
      <c r="C20" s="134">
        <v>3629</v>
      </c>
      <c r="D20" s="164">
        <f t="shared" si="0"/>
        <v>218</v>
      </c>
      <c r="E20" s="165">
        <f>C20/C5</f>
        <v>0.0486467647019397</v>
      </c>
    </row>
    <row r="21" spans="1:5" ht="28.5" customHeight="1">
      <c r="A21" s="166" t="s">
        <v>171</v>
      </c>
      <c r="B21" s="162">
        <v>368</v>
      </c>
      <c r="C21" s="140">
        <v>344</v>
      </c>
      <c r="D21" s="164">
        <f t="shared" si="0"/>
        <v>-24</v>
      </c>
      <c r="E21" s="165">
        <f>C21/C5</f>
        <v>0.004611321867585357</v>
      </c>
    </row>
    <row r="22" spans="1:5" ht="28.5" customHeight="1">
      <c r="A22" s="167" t="s">
        <v>172</v>
      </c>
      <c r="B22" s="162">
        <v>3150</v>
      </c>
      <c r="C22" s="140">
        <v>1577</v>
      </c>
      <c r="D22" s="164">
        <f t="shared" si="0"/>
        <v>-1573</v>
      </c>
      <c r="E22" s="165">
        <f>C22/C5</f>
        <v>0.02113969356157589</v>
      </c>
    </row>
    <row r="23" spans="1:5" ht="28.5" customHeight="1">
      <c r="A23" s="167" t="s">
        <v>39</v>
      </c>
      <c r="B23" s="162"/>
      <c r="C23" s="140"/>
      <c r="D23" s="164">
        <f t="shared" si="0"/>
        <v>0</v>
      </c>
      <c r="E23" s="165">
        <f>C23/C5</f>
        <v>0</v>
      </c>
    </row>
    <row r="24" spans="1:5" ht="28.5" customHeight="1">
      <c r="A24" s="166" t="s">
        <v>41</v>
      </c>
      <c r="B24" s="168">
        <v>640</v>
      </c>
      <c r="C24" s="140">
        <v>600</v>
      </c>
      <c r="D24" s="164">
        <f t="shared" si="0"/>
        <v>-40</v>
      </c>
      <c r="E24" s="165">
        <f>C24/C5</f>
        <v>0.008043003257416319</v>
      </c>
    </row>
    <row r="25" spans="1:5" ht="28.5" customHeight="1">
      <c r="A25" s="166" t="s">
        <v>173</v>
      </c>
      <c r="B25" s="168"/>
      <c r="C25" s="140"/>
      <c r="D25" s="169"/>
      <c r="E25" s="19">
        <f>C25/C6</f>
        <v>0</v>
      </c>
    </row>
    <row r="26" spans="1:5" ht="28.5" customHeight="1">
      <c r="A26" s="68"/>
      <c r="B26" s="73"/>
      <c r="C26" s="73"/>
      <c r="D26" s="156"/>
      <c r="E26" s="70"/>
    </row>
    <row r="27" spans="1:5" ht="28.5" customHeight="1">
      <c r="A27" s="68"/>
      <c r="B27" s="73"/>
      <c r="C27" s="73"/>
      <c r="D27" s="156"/>
      <c r="E27" s="70"/>
    </row>
    <row r="28" spans="1:5" ht="28.5" customHeight="1">
      <c r="A28" s="68"/>
      <c r="B28" s="73"/>
      <c r="C28" s="73"/>
      <c r="D28" s="156"/>
      <c r="E28" s="70"/>
    </row>
    <row r="29" spans="1:5" ht="28.5" customHeight="1">
      <c r="A29" s="68"/>
      <c r="B29" s="73"/>
      <c r="C29" s="73"/>
      <c r="D29" s="156"/>
      <c r="E29" s="70"/>
    </row>
    <row r="30" spans="1:5" ht="28.5" customHeight="1">
      <c r="A30" s="68"/>
      <c r="B30" s="73"/>
      <c r="C30" s="73"/>
      <c r="D30" s="156"/>
      <c r="E30" s="70"/>
    </row>
    <row r="31" spans="1:5" ht="28.5" customHeight="1">
      <c r="A31" s="68"/>
      <c r="B31" s="73"/>
      <c r="C31" s="73"/>
      <c r="D31" s="156"/>
      <c r="E31" s="70"/>
    </row>
    <row r="32" spans="1:5" ht="28.5" customHeight="1">
      <c r="A32" s="68"/>
      <c r="B32" s="73"/>
      <c r="C32" s="73"/>
      <c r="D32" s="156"/>
      <c r="E32" s="70"/>
    </row>
    <row r="33" spans="1:5" ht="28.5" customHeight="1">
      <c r="A33" s="68"/>
      <c r="B33" s="73"/>
      <c r="C33" s="73"/>
      <c r="D33" s="156"/>
      <c r="E33" s="70"/>
    </row>
    <row r="34" spans="1:5" ht="28.5" customHeight="1">
      <c r="A34" s="68"/>
      <c r="B34" s="73"/>
      <c r="C34" s="73"/>
      <c r="D34" s="156"/>
      <c r="E34" s="70"/>
    </row>
    <row r="35" spans="1:5" ht="28.5" customHeight="1">
      <c r="A35" s="68"/>
      <c r="B35" s="73"/>
      <c r="C35" s="73"/>
      <c r="D35" s="156"/>
      <c r="E35" s="70"/>
    </row>
    <row r="36" spans="1:5" ht="28.5" customHeight="1">
      <c r="A36" s="68"/>
      <c r="B36" s="73"/>
      <c r="C36" s="73"/>
      <c r="D36" s="156"/>
      <c r="E36" s="70"/>
    </row>
  </sheetData>
  <sheetProtection/>
  <mergeCells count="1">
    <mergeCell ref="A2:E2"/>
  </mergeCells>
  <printOptions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D20" sqref="D20"/>
    </sheetView>
  </sheetViews>
  <sheetFormatPr defaultColWidth="9.00390625" defaultRowHeight="25.5" customHeight="1"/>
  <cols>
    <col min="1" max="1" width="32.75390625" style="71" customWidth="1"/>
    <col min="2" max="2" width="11.625" style="108" customWidth="1"/>
    <col min="3" max="3" width="24.625" style="73" customWidth="1"/>
    <col min="4" max="4" width="14.875" style="70" customWidth="1"/>
    <col min="5" max="5" width="9.375" style="70" customWidth="1"/>
    <col min="6" max="252" width="9.00390625" style="70" customWidth="1"/>
  </cols>
  <sheetData>
    <row r="1" ht="25.5" customHeight="1">
      <c r="A1" s="71" t="s">
        <v>174</v>
      </c>
    </row>
    <row r="2" spans="1:5" ht="30" customHeight="1">
      <c r="A2" s="125" t="s">
        <v>175</v>
      </c>
      <c r="B2" s="125"/>
      <c r="C2" s="125"/>
      <c r="D2" s="125"/>
      <c r="E2" s="125"/>
    </row>
    <row r="3" spans="1:5" ht="22.5" customHeight="1">
      <c r="A3" s="71" t="s">
        <v>78</v>
      </c>
      <c r="E3" s="126" t="s">
        <v>3</v>
      </c>
    </row>
    <row r="4" spans="1:5" s="67" customFormat="1" ht="22.5" customHeight="1">
      <c r="A4" s="127" t="s">
        <v>176</v>
      </c>
      <c r="B4" s="128" t="s">
        <v>177</v>
      </c>
      <c r="C4" s="127" t="s">
        <v>178</v>
      </c>
      <c r="D4" s="128" t="s">
        <v>179</v>
      </c>
      <c r="E4" s="129" t="s">
        <v>180</v>
      </c>
    </row>
    <row r="5" spans="1:5" s="69" customFormat="1" ht="22.5" customHeight="1">
      <c r="A5" s="130" t="s">
        <v>181</v>
      </c>
      <c r="B5" s="131">
        <v>3353</v>
      </c>
      <c r="C5" s="132" t="s">
        <v>182</v>
      </c>
      <c r="D5" s="133">
        <v>3730</v>
      </c>
      <c r="E5" s="134"/>
    </row>
    <row r="6" spans="1:5" s="69" customFormat="1" ht="22.5" customHeight="1">
      <c r="A6" s="135" t="s">
        <v>13</v>
      </c>
      <c r="B6" s="136">
        <v>114</v>
      </c>
      <c r="C6" s="132" t="s">
        <v>183</v>
      </c>
      <c r="D6" s="137">
        <v>1779</v>
      </c>
      <c r="E6" s="134"/>
    </row>
    <row r="7" spans="1:5" s="69" customFormat="1" ht="22.5" customHeight="1">
      <c r="A7" s="135" t="s">
        <v>15</v>
      </c>
      <c r="B7" s="136">
        <v>1500</v>
      </c>
      <c r="C7" s="138" t="s">
        <v>184</v>
      </c>
      <c r="D7" s="137">
        <v>2726</v>
      </c>
      <c r="E7" s="134"/>
    </row>
    <row r="8" spans="1:5" s="69" customFormat="1" ht="22.5" customHeight="1">
      <c r="A8" s="135" t="s">
        <v>17</v>
      </c>
      <c r="B8" s="136">
        <f>SUM(B9:B12)</f>
        <v>31015</v>
      </c>
      <c r="C8" s="138" t="s">
        <v>185</v>
      </c>
      <c r="D8" s="137">
        <v>5</v>
      </c>
      <c r="E8" s="134"/>
    </row>
    <row r="9" spans="1:5" s="69" customFormat="1" ht="22.5" customHeight="1">
      <c r="A9" s="139" t="s">
        <v>86</v>
      </c>
      <c r="B9" s="136">
        <v>24550</v>
      </c>
      <c r="C9" s="132" t="s">
        <v>186</v>
      </c>
      <c r="D9" s="137">
        <v>525</v>
      </c>
      <c r="E9" s="134"/>
    </row>
    <row r="10" spans="1:5" s="69" customFormat="1" ht="22.5" customHeight="1">
      <c r="A10" s="139" t="s">
        <v>87</v>
      </c>
      <c r="B10" s="131">
        <v>195</v>
      </c>
      <c r="C10" s="132" t="s">
        <v>187</v>
      </c>
      <c r="D10" s="137">
        <v>2587</v>
      </c>
      <c r="E10" s="134"/>
    </row>
    <row r="11" spans="1:5" s="69" customFormat="1" ht="22.5" customHeight="1">
      <c r="A11" s="139" t="s">
        <v>188</v>
      </c>
      <c r="B11" s="136">
        <v>50</v>
      </c>
      <c r="C11" s="132" t="s">
        <v>189</v>
      </c>
      <c r="D11" s="137">
        <v>1814</v>
      </c>
      <c r="E11" s="134"/>
    </row>
    <row r="12" spans="1:5" s="69" customFormat="1" ht="22.5" customHeight="1">
      <c r="A12" s="139" t="s">
        <v>190</v>
      </c>
      <c r="B12" s="136">
        <v>6220</v>
      </c>
      <c r="C12" s="132" t="s">
        <v>191</v>
      </c>
      <c r="D12" s="137">
        <v>13828</v>
      </c>
      <c r="E12" s="140"/>
    </row>
    <row r="13" spans="1:5" s="69" customFormat="1" ht="22.5" customHeight="1">
      <c r="A13" s="135" t="s">
        <v>92</v>
      </c>
      <c r="B13" s="136">
        <f>SUM(B14:B15)</f>
        <v>7743</v>
      </c>
      <c r="C13" s="138" t="s">
        <v>192</v>
      </c>
      <c r="D13" s="137">
        <v>33202</v>
      </c>
      <c r="E13" s="134"/>
    </row>
    <row r="14" spans="1:5" s="68" customFormat="1" ht="22.5" customHeight="1">
      <c r="A14" s="139" t="s">
        <v>93</v>
      </c>
      <c r="B14" s="141">
        <v>6943</v>
      </c>
      <c r="C14" s="138" t="s">
        <v>193</v>
      </c>
      <c r="D14" s="137">
        <v>8253</v>
      </c>
      <c r="E14" s="140"/>
    </row>
    <row r="15" spans="1:5" s="69" customFormat="1" ht="22.5" customHeight="1">
      <c r="A15" s="139" t="s">
        <v>105</v>
      </c>
      <c r="B15" s="136">
        <v>800</v>
      </c>
      <c r="C15" s="132" t="s">
        <v>194</v>
      </c>
      <c r="D15" s="134">
        <v>3629</v>
      </c>
      <c r="E15" s="140"/>
    </row>
    <row r="16" spans="1:5" s="68" customFormat="1" ht="22.5" customHeight="1">
      <c r="A16" s="135" t="s">
        <v>35</v>
      </c>
      <c r="B16" s="136">
        <v>28164</v>
      </c>
      <c r="C16" s="132" t="s">
        <v>195</v>
      </c>
      <c r="D16" s="140">
        <v>344</v>
      </c>
      <c r="E16" s="140"/>
    </row>
    <row r="17" spans="1:5" s="68" customFormat="1" ht="22.5" customHeight="1">
      <c r="A17" s="142" t="s">
        <v>38</v>
      </c>
      <c r="B17" s="131"/>
      <c r="C17" s="143" t="s">
        <v>196</v>
      </c>
      <c r="D17" s="140">
        <v>1577</v>
      </c>
      <c r="E17" s="140"/>
    </row>
    <row r="18" spans="1:5" s="68" customFormat="1" ht="22.5" customHeight="1">
      <c r="A18" s="142" t="s">
        <v>40</v>
      </c>
      <c r="B18" s="136"/>
      <c r="C18" s="138" t="s">
        <v>197</v>
      </c>
      <c r="D18" s="140"/>
      <c r="E18" s="140"/>
    </row>
    <row r="19" spans="1:5" s="68" customFormat="1" ht="22.5" customHeight="1">
      <c r="A19" s="144" t="s">
        <v>198</v>
      </c>
      <c r="B19" s="136"/>
      <c r="C19" s="140" t="s">
        <v>199</v>
      </c>
      <c r="D19" s="140">
        <v>600</v>
      </c>
      <c r="E19" s="140"/>
    </row>
    <row r="20" spans="1:5" s="68" customFormat="1" ht="22.5" customHeight="1">
      <c r="A20" s="145"/>
      <c r="B20" s="136"/>
      <c r="C20" s="140" t="s">
        <v>200</v>
      </c>
      <c r="D20" s="140"/>
      <c r="E20" s="140"/>
    </row>
    <row r="21" spans="1:5" s="68" customFormat="1" ht="22.5" customHeight="1">
      <c r="A21" s="146"/>
      <c r="B21" s="136"/>
      <c r="C21" s="140"/>
      <c r="D21" s="140"/>
      <c r="E21" s="140"/>
    </row>
    <row r="22" spans="1:5" s="68" customFormat="1" ht="22.5" customHeight="1">
      <c r="A22" s="147" t="s">
        <v>201</v>
      </c>
      <c r="B22" s="131">
        <f>SUM(B5:B8,B13,B16,)</f>
        <v>71889</v>
      </c>
      <c r="C22" s="147" t="s">
        <v>202</v>
      </c>
      <c r="D22" s="148">
        <f>SUM(D5:D20)</f>
        <v>74599</v>
      </c>
      <c r="E22" s="134"/>
    </row>
    <row r="23" spans="1:5" s="68" customFormat="1" ht="22.5" customHeight="1">
      <c r="A23" s="149" t="s">
        <v>203</v>
      </c>
      <c r="B23" s="150">
        <v>2750</v>
      </c>
      <c r="C23" s="149" t="s">
        <v>204</v>
      </c>
      <c r="D23" s="151">
        <f>B22+B23-D22</f>
        <v>40</v>
      </c>
      <c r="E23" s="152"/>
    </row>
    <row r="24" spans="1:5" s="69" customFormat="1" ht="22.5" customHeight="1">
      <c r="A24" s="153" t="s">
        <v>205</v>
      </c>
      <c r="B24" s="154">
        <f>SUM(B22:B23)</f>
        <v>74639</v>
      </c>
      <c r="C24" s="153" t="s">
        <v>205</v>
      </c>
      <c r="D24" s="137">
        <f>SUM(D22:D23)</f>
        <v>74639</v>
      </c>
      <c r="E24" s="140"/>
    </row>
    <row r="25" spans="1:5" s="68" customFormat="1" ht="25.5" customHeight="1">
      <c r="A25" s="71"/>
      <c r="B25" s="108"/>
      <c r="C25" s="73"/>
      <c r="D25" s="70"/>
      <c r="E25" s="70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5"/>
  <sheetViews>
    <sheetView workbookViewId="0" topLeftCell="A1">
      <selection activeCell="L12" sqref="L12"/>
    </sheetView>
  </sheetViews>
  <sheetFormatPr defaultColWidth="9.00390625" defaultRowHeight="21" customHeight="1"/>
  <cols>
    <col min="1" max="1" width="5.00390625" style="106" customWidth="1"/>
    <col min="2" max="2" width="17.50390625" style="106" customWidth="1"/>
    <col min="3" max="3" width="24.50390625" style="106" customWidth="1"/>
    <col min="4" max="4" width="8.125" style="106" customWidth="1"/>
    <col min="5" max="5" width="10.50390625" style="106" customWidth="1"/>
    <col min="6" max="6" width="9.00390625" style="106" customWidth="1"/>
    <col min="7" max="7" width="11.75390625" style="106" customWidth="1"/>
    <col min="8" max="8" width="12.00390625" style="106" customWidth="1"/>
    <col min="9" max="9" width="20.75390625" style="107" customWidth="1"/>
    <col min="10" max="16384" width="9.00390625" style="106" customWidth="1"/>
  </cols>
  <sheetData>
    <row r="1" spans="1:252" ht="25.5" customHeight="1">
      <c r="A1" s="71" t="s">
        <v>206</v>
      </c>
      <c r="B1" s="108"/>
      <c r="C1" s="73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</row>
    <row r="2" spans="1:9" s="103" customFormat="1" ht="30.75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</row>
    <row r="3" spans="1:252" s="104" customFormat="1" ht="22.5" customHeight="1">
      <c r="A3" s="110" t="s">
        <v>78</v>
      </c>
      <c r="B3" s="110"/>
      <c r="C3" s="111"/>
      <c r="D3" s="112"/>
      <c r="E3" s="113"/>
      <c r="F3" s="112"/>
      <c r="G3" s="112"/>
      <c r="H3" s="112"/>
      <c r="I3" s="120" t="s">
        <v>208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</row>
    <row r="4" spans="1:9" s="105" customFormat="1" ht="64.5" customHeight="1">
      <c r="A4" s="114" t="s">
        <v>209</v>
      </c>
      <c r="B4" s="114" t="s">
        <v>210</v>
      </c>
      <c r="C4" s="114" t="s">
        <v>211</v>
      </c>
      <c r="D4" s="114" t="s">
        <v>212</v>
      </c>
      <c r="E4" s="114" t="s">
        <v>213</v>
      </c>
      <c r="F4" s="114" t="s">
        <v>214</v>
      </c>
      <c r="G4" s="114" t="s">
        <v>215</v>
      </c>
      <c r="H4" s="114" t="s">
        <v>216</v>
      </c>
      <c r="I4" s="114" t="s">
        <v>217</v>
      </c>
    </row>
    <row r="5" spans="1:9" s="105" customFormat="1" ht="23.25" customHeight="1">
      <c r="A5" s="114">
        <v>1</v>
      </c>
      <c r="B5" s="114" t="s">
        <v>218</v>
      </c>
      <c r="C5" s="115" t="s">
        <v>219</v>
      </c>
      <c r="D5" s="114">
        <v>70</v>
      </c>
      <c r="E5" s="116" t="s">
        <v>220</v>
      </c>
      <c r="F5" s="114"/>
      <c r="G5" s="114">
        <v>20000</v>
      </c>
      <c r="H5" s="114">
        <v>10500</v>
      </c>
      <c r="I5" s="122"/>
    </row>
    <row r="6" spans="1:9" s="105" customFormat="1" ht="23.25" customHeight="1">
      <c r="A6" s="114">
        <v>2</v>
      </c>
      <c r="B6" s="114" t="s">
        <v>218</v>
      </c>
      <c r="C6" s="115" t="s">
        <v>221</v>
      </c>
      <c r="D6" s="114">
        <v>25</v>
      </c>
      <c r="E6" s="116" t="s">
        <v>222</v>
      </c>
      <c r="F6" s="114"/>
      <c r="G6" s="114">
        <v>10000</v>
      </c>
      <c r="H6" s="114">
        <v>5000</v>
      </c>
      <c r="I6" s="123" t="s">
        <v>223</v>
      </c>
    </row>
    <row r="7" spans="1:9" s="105" customFormat="1" ht="23.25" customHeight="1">
      <c r="A7" s="114">
        <v>3</v>
      </c>
      <c r="B7" s="114" t="s">
        <v>224</v>
      </c>
      <c r="C7" s="114" t="s">
        <v>225</v>
      </c>
      <c r="D7" s="114">
        <v>24</v>
      </c>
      <c r="E7" s="116" t="s">
        <v>222</v>
      </c>
      <c r="F7" s="114"/>
      <c r="G7" s="114">
        <v>3300</v>
      </c>
      <c r="H7" s="114">
        <v>1500</v>
      </c>
      <c r="I7" s="122"/>
    </row>
    <row r="8" spans="1:9" s="105" customFormat="1" ht="38.25" customHeight="1">
      <c r="A8" s="114">
        <v>4</v>
      </c>
      <c r="B8" s="114" t="s">
        <v>226</v>
      </c>
      <c r="C8" s="114" t="s">
        <v>227</v>
      </c>
      <c r="D8" s="114">
        <v>100</v>
      </c>
      <c r="E8" s="114" t="s">
        <v>228</v>
      </c>
      <c r="F8" s="114"/>
      <c r="G8" s="114">
        <v>10000</v>
      </c>
      <c r="H8" s="114">
        <v>5000</v>
      </c>
      <c r="I8" s="124" t="s">
        <v>229</v>
      </c>
    </row>
    <row r="9" spans="1:9" s="105" customFormat="1" ht="23.25" customHeight="1">
      <c r="A9" s="114">
        <v>5</v>
      </c>
      <c r="B9" s="114" t="s">
        <v>230</v>
      </c>
      <c r="C9" s="114" t="s">
        <v>228</v>
      </c>
      <c r="D9" s="114">
        <v>6.5</v>
      </c>
      <c r="E9" s="114" t="s">
        <v>228</v>
      </c>
      <c r="F9" s="114"/>
      <c r="G9" s="114">
        <v>500</v>
      </c>
      <c r="H9" s="114">
        <v>250</v>
      </c>
      <c r="I9" s="124"/>
    </row>
    <row r="10" spans="1:9" s="105" customFormat="1" ht="23.25" customHeight="1">
      <c r="A10" s="114">
        <v>6</v>
      </c>
      <c r="B10" s="114" t="s">
        <v>230</v>
      </c>
      <c r="C10" s="114" t="s">
        <v>231</v>
      </c>
      <c r="D10" s="114">
        <v>6</v>
      </c>
      <c r="E10" s="114" t="s">
        <v>228</v>
      </c>
      <c r="F10" s="114"/>
      <c r="G10" s="114">
        <v>600</v>
      </c>
      <c r="H10" s="114">
        <v>300</v>
      </c>
      <c r="I10" s="124"/>
    </row>
    <row r="11" spans="1:9" s="105" customFormat="1" ht="40.5" customHeight="1">
      <c r="A11" s="114">
        <v>7</v>
      </c>
      <c r="B11" s="117" t="s">
        <v>232</v>
      </c>
      <c r="C11" s="118" t="s">
        <v>233</v>
      </c>
      <c r="D11" s="114">
        <v>15</v>
      </c>
      <c r="E11" s="116" t="s">
        <v>222</v>
      </c>
      <c r="F11" s="114"/>
      <c r="G11" s="114">
        <v>4000</v>
      </c>
      <c r="H11" s="114">
        <v>2000</v>
      </c>
      <c r="I11" s="122"/>
    </row>
    <row r="12" spans="1:9" s="105" customFormat="1" ht="23.25" customHeight="1">
      <c r="A12" s="114">
        <v>8</v>
      </c>
      <c r="B12" s="119"/>
      <c r="C12" s="116"/>
      <c r="D12" s="114"/>
      <c r="E12" s="116"/>
      <c r="F12" s="114"/>
      <c r="G12" s="114"/>
      <c r="H12" s="114"/>
      <c r="I12" s="122"/>
    </row>
    <row r="13" spans="1:9" s="105" customFormat="1" ht="23.25" customHeight="1">
      <c r="A13" s="114">
        <v>9</v>
      </c>
      <c r="B13" s="119"/>
      <c r="C13" s="116"/>
      <c r="D13" s="114"/>
      <c r="E13" s="116"/>
      <c r="F13" s="114"/>
      <c r="G13" s="114"/>
      <c r="H13" s="114"/>
      <c r="I13" s="122"/>
    </row>
    <row r="14" spans="1:9" s="105" customFormat="1" ht="23.25" customHeight="1">
      <c r="A14" s="114">
        <v>10</v>
      </c>
      <c r="B14" s="114"/>
      <c r="C14" s="114"/>
      <c r="D14" s="114"/>
      <c r="E14" s="114"/>
      <c r="F14" s="114"/>
      <c r="G14" s="114"/>
      <c r="H14" s="114"/>
      <c r="I14" s="122"/>
    </row>
    <row r="15" spans="1:9" ht="23.25" customHeight="1">
      <c r="A15" s="114"/>
      <c r="B15" s="114" t="s">
        <v>234</v>
      </c>
      <c r="C15" s="114"/>
      <c r="D15" s="114"/>
      <c r="E15" s="114"/>
      <c r="F15" s="114"/>
      <c r="G15" s="114">
        <f>SUM(G5:G14)</f>
        <v>48400</v>
      </c>
      <c r="H15" s="114">
        <f>SUM(H5:H14)</f>
        <v>24550</v>
      </c>
      <c r="I15" s="122"/>
    </row>
  </sheetData>
  <sheetProtection/>
  <mergeCells count="2">
    <mergeCell ref="A2:I2"/>
    <mergeCell ref="A3:B3"/>
  </mergeCells>
  <printOptions/>
  <pageMargins left="0.75" right="0.75" top="0.98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1"/>
  <sheetViews>
    <sheetView showZeros="0" workbookViewId="0" topLeftCell="B1">
      <pane xSplit="1" ySplit="7" topLeftCell="C8" activePane="bottomRight" state="frozen"/>
      <selection pane="bottomRight" activeCell="K71" sqref="K71:M71"/>
    </sheetView>
  </sheetViews>
  <sheetFormatPr defaultColWidth="9.00390625" defaultRowHeight="14.25"/>
  <cols>
    <col min="1" max="1" width="3.875" style="70" hidden="1" customWidth="1"/>
    <col min="2" max="2" width="28.375" style="0" customWidth="1"/>
    <col min="3" max="3" width="4.625" style="0" customWidth="1"/>
    <col min="4" max="5" width="4.50390625" style="0" customWidth="1"/>
    <col min="6" max="6" width="7.75390625" style="0" customWidth="1"/>
    <col min="7" max="7" width="7.875" style="0" customWidth="1"/>
    <col min="8" max="8" width="7.625" style="0" customWidth="1"/>
    <col min="9" max="9" width="7.75390625" style="0" customWidth="1"/>
    <col min="10" max="13" width="7.625" style="0" customWidth="1"/>
    <col min="14" max="14" width="9.625" style="0" customWidth="1"/>
  </cols>
  <sheetData>
    <row r="1" spans="1:252" ht="25.5" customHeight="1">
      <c r="A1" s="71"/>
      <c r="B1" s="72" t="s">
        <v>235</v>
      </c>
      <c r="C1" s="73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</row>
    <row r="2" spans="1:14" s="3" customFormat="1" ht="24.75" customHeight="1">
      <c r="A2" s="74" t="s">
        <v>236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" customHeight="1">
      <c r="A3" s="75" t="s">
        <v>237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6"/>
    </row>
    <row r="4" spans="1:14" s="67" customFormat="1" ht="16.5" customHeight="1">
      <c r="A4" s="76" t="s">
        <v>238</v>
      </c>
      <c r="B4" s="77"/>
      <c r="C4" s="78" t="s">
        <v>239</v>
      </c>
      <c r="D4" s="79"/>
      <c r="E4" s="80"/>
      <c r="F4" s="11" t="s">
        <v>240</v>
      </c>
      <c r="G4" s="11" t="s">
        <v>241</v>
      </c>
      <c r="H4" s="9" t="s">
        <v>242</v>
      </c>
      <c r="I4" s="96"/>
      <c r="J4" s="11" t="s">
        <v>243</v>
      </c>
      <c r="K4" s="9" t="s">
        <v>244</v>
      </c>
      <c r="L4" s="10"/>
      <c r="M4" s="10"/>
      <c r="N4" s="11" t="s">
        <v>245</v>
      </c>
    </row>
    <row r="5" spans="1:14" s="67" customFormat="1" ht="16.5" customHeight="1">
      <c r="A5" s="81"/>
      <c r="B5" s="82"/>
      <c r="C5" s="78" t="s">
        <v>246</v>
      </c>
      <c r="D5" s="80"/>
      <c r="E5" s="83" t="s">
        <v>247</v>
      </c>
      <c r="F5" s="12"/>
      <c r="G5" s="12"/>
      <c r="H5" s="11" t="s">
        <v>248</v>
      </c>
      <c r="I5" s="11" t="s">
        <v>249</v>
      </c>
      <c r="J5" s="12"/>
      <c r="K5" s="11" t="s">
        <v>250</v>
      </c>
      <c r="L5" s="97" t="s">
        <v>251</v>
      </c>
      <c r="M5" s="97" t="s">
        <v>252</v>
      </c>
      <c r="N5" s="12"/>
    </row>
    <row r="6" spans="1:14" s="67" customFormat="1" ht="24" customHeight="1">
      <c r="A6" s="84"/>
      <c r="B6" s="85"/>
      <c r="C6" s="86" t="s">
        <v>253</v>
      </c>
      <c r="D6" s="86" t="s">
        <v>254</v>
      </c>
      <c r="E6" s="87"/>
      <c r="F6" s="13"/>
      <c r="G6" s="13"/>
      <c r="H6" s="13"/>
      <c r="I6" s="13"/>
      <c r="J6" s="13"/>
      <c r="K6" s="13"/>
      <c r="L6" s="98"/>
      <c r="M6" s="98"/>
      <c r="N6" s="13"/>
    </row>
    <row r="7" spans="1:14" s="68" customFormat="1" ht="21" customHeight="1">
      <c r="A7" s="88" t="s">
        <v>255</v>
      </c>
      <c r="B7" s="89"/>
      <c r="C7" s="90">
        <f>C8+C25+C29+C33+C36+C41+C54+C61+C65+C73+C79+C82+C85+C89+C92+C95+C96</f>
        <v>257</v>
      </c>
      <c r="D7" s="90">
        <f aca="true" t="shared" si="0" ref="D7:M7">D8+D25+D29+D33+D36+D41+D54+D61+D65+D73+D79+D82+D85+D89+D92+D95+D96</f>
        <v>0</v>
      </c>
      <c r="E7" s="90">
        <f t="shared" si="0"/>
        <v>139</v>
      </c>
      <c r="F7" s="90">
        <f t="shared" si="0"/>
        <v>5496</v>
      </c>
      <c r="G7" s="90">
        <f t="shared" si="0"/>
        <v>155050</v>
      </c>
      <c r="H7" s="90">
        <f t="shared" si="0"/>
        <v>36631</v>
      </c>
      <c r="I7" s="90">
        <f t="shared" si="0"/>
        <v>69103</v>
      </c>
      <c r="J7" s="90">
        <f t="shared" si="0"/>
        <v>74599</v>
      </c>
      <c r="K7" s="90">
        <f t="shared" si="0"/>
        <v>36199.5</v>
      </c>
      <c r="L7" s="90">
        <f t="shared" si="0"/>
        <v>10152.5</v>
      </c>
      <c r="M7" s="90">
        <f t="shared" si="0"/>
        <v>28164</v>
      </c>
      <c r="N7" s="90"/>
    </row>
    <row r="8" spans="1:14" s="69" customFormat="1" ht="18.75" customHeight="1">
      <c r="A8" s="91">
        <v>1</v>
      </c>
      <c r="B8" s="92" t="s">
        <v>256</v>
      </c>
      <c r="C8" s="16">
        <f>SUM(C9:C24)</f>
        <v>100</v>
      </c>
      <c r="D8" s="16">
        <f>SUM(D9:D24)</f>
        <v>0</v>
      </c>
      <c r="E8" s="16">
        <f>SUM(E9:E24)</f>
        <v>19</v>
      </c>
      <c r="F8" s="16">
        <f aca="true" t="shared" si="1" ref="F8:M8">SUM(F9:F24)</f>
        <v>3000</v>
      </c>
      <c r="G8" s="16">
        <f t="shared" si="1"/>
        <v>730</v>
      </c>
      <c r="H8" s="16">
        <f t="shared" si="1"/>
        <v>0</v>
      </c>
      <c r="I8" s="16">
        <f t="shared" si="1"/>
        <v>730</v>
      </c>
      <c r="J8" s="16">
        <f t="shared" si="1"/>
        <v>3730</v>
      </c>
      <c r="K8" s="16">
        <f t="shared" si="1"/>
        <v>1847</v>
      </c>
      <c r="L8" s="16">
        <f t="shared" si="1"/>
        <v>1718</v>
      </c>
      <c r="M8" s="16">
        <f t="shared" si="1"/>
        <v>165</v>
      </c>
      <c r="N8" s="17"/>
    </row>
    <row r="9" spans="1:14" s="68" customFormat="1" ht="18.75" customHeight="1">
      <c r="A9" s="17">
        <v>2</v>
      </c>
      <c r="B9" s="93" t="s">
        <v>257</v>
      </c>
      <c r="C9" s="16">
        <v>3</v>
      </c>
      <c r="D9" s="16"/>
      <c r="E9" s="16"/>
      <c r="F9" s="16">
        <v>83</v>
      </c>
      <c r="G9" s="16">
        <v>77</v>
      </c>
      <c r="H9" s="16"/>
      <c r="I9" s="16">
        <v>77</v>
      </c>
      <c r="J9" s="16">
        <f>F9+I9</f>
        <v>160</v>
      </c>
      <c r="K9" s="16">
        <v>98</v>
      </c>
      <c r="L9" s="18">
        <v>57</v>
      </c>
      <c r="M9" s="18">
        <v>5</v>
      </c>
      <c r="N9" s="17"/>
    </row>
    <row r="10" spans="1:14" s="68" customFormat="1" ht="18.75" customHeight="1">
      <c r="A10" s="91">
        <v>3</v>
      </c>
      <c r="B10" s="93" t="s">
        <v>258</v>
      </c>
      <c r="C10" s="16"/>
      <c r="D10" s="16"/>
      <c r="E10" s="16"/>
      <c r="F10" s="16"/>
      <c r="G10" s="16"/>
      <c r="H10" s="16"/>
      <c r="I10" s="16"/>
      <c r="J10" s="16">
        <f aca="true" t="shared" si="2" ref="J10:J24">F10+I10</f>
        <v>0</v>
      </c>
      <c r="K10" s="16"/>
      <c r="L10" s="18"/>
      <c r="M10" s="18"/>
      <c r="N10" s="17"/>
    </row>
    <row r="11" spans="1:14" s="68" customFormat="1" ht="18.75" customHeight="1">
      <c r="A11" s="17">
        <v>4</v>
      </c>
      <c r="B11" s="93" t="s">
        <v>259</v>
      </c>
      <c r="C11" s="16">
        <v>74</v>
      </c>
      <c r="D11" s="16"/>
      <c r="E11" s="16">
        <v>18</v>
      </c>
      <c r="F11" s="16">
        <v>2313</v>
      </c>
      <c r="G11" s="16">
        <v>68</v>
      </c>
      <c r="H11" s="16"/>
      <c r="I11" s="16">
        <v>68</v>
      </c>
      <c r="J11" s="16">
        <f t="shared" si="2"/>
        <v>2381</v>
      </c>
      <c r="K11" s="16">
        <v>928</v>
      </c>
      <c r="L11" s="18">
        <v>1453</v>
      </c>
      <c r="M11" s="18"/>
      <c r="N11" s="17"/>
    </row>
    <row r="12" spans="1:14" s="68" customFormat="1" ht="18.75" customHeight="1">
      <c r="A12" s="91">
        <v>5</v>
      </c>
      <c r="B12" s="93" t="s">
        <v>260</v>
      </c>
      <c r="C12" s="16">
        <v>6</v>
      </c>
      <c r="D12" s="16"/>
      <c r="E12" s="16">
        <v>1</v>
      </c>
      <c r="F12" s="16">
        <v>153</v>
      </c>
      <c r="G12" s="16">
        <v>13</v>
      </c>
      <c r="H12" s="16"/>
      <c r="I12" s="16">
        <v>13</v>
      </c>
      <c r="J12" s="16">
        <f t="shared" si="2"/>
        <v>166</v>
      </c>
      <c r="K12" s="16">
        <v>110</v>
      </c>
      <c r="L12" s="18">
        <v>56</v>
      </c>
      <c r="M12" s="18"/>
      <c r="N12" s="17"/>
    </row>
    <row r="13" spans="1:14" s="68" customFormat="1" ht="18.75" customHeight="1">
      <c r="A13" s="17">
        <v>6</v>
      </c>
      <c r="B13" s="93" t="s">
        <v>261</v>
      </c>
      <c r="C13" s="16">
        <v>4</v>
      </c>
      <c r="D13" s="16"/>
      <c r="E13" s="16"/>
      <c r="F13" s="16">
        <v>107</v>
      </c>
      <c r="G13" s="16"/>
      <c r="H13" s="16"/>
      <c r="I13" s="16"/>
      <c r="J13" s="16">
        <f t="shared" si="2"/>
        <v>107</v>
      </c>
      <c r="K13" s="16">
        <v>107</v>
      </c>
      <c r="L13" s="18"/>
      <c r="M13" s="18"/>
      <c r="N13" s="17"/>
    </row>
    <row r="14" spans="1:14" s="68" customFormat="1" ht="18.75" customHeight="1">
      <c r="A14" s="91">
        <v>7</v>
      </c>
      <c r="B14" s="93" t="s">
        <v>262</v>
      </c>
      <c r="C14" s="16"/>
      <c r="D14" s="16"/>
      <c r="E14" s="16"/>
      <c r="F14" s="16"/>
      <c r="G14" s="16"/>
      <c r="H14" s="16"/>
      <c r="I14" s="16"/>
      <c r="J14" s="16">
        <f t="shared" si="2"/>
        <v>0</v>
      </c>
      <c r="K14" s="16"/>
      <c r="L14" s="18"/>
      <c r="M14" s="18"/>
      <c r="N14" s="17"/>
    </row>
    <row r="15" spans="1:14" s="68" customFormat="1" ht="18.75" customHeight="1">
      <c r="A15" s="17"/>
      <c r="B15" s="93" t="s">
        <v>263</v>
      </c>
      <c r="C15" s="16"/>
      <c r="D15" s="16"/>
      <c r="E15" s="16"/>
      <c r="F15" s="16"/>
      <c r="G15" s="16"/>
      <c r="H15" s="16"/>
      <c r="I15" s="16"/>
      <c r="J15" s="16">
        <f t="shared" si="2"/>
        <v>0</v>
      </c>
      <c r="K15" s="16"/>
      <c r="L15" s="18"/>
      <c r="M15" s="18"/>
      <c r="N15" s="17"/>
    </row>
    <row r="16" spans="1:14" s="68" customFormat="1" ht="18.75" customHeight="1">
      <c r="A16" s="91">
        <v>9</v>
      </c>
      <c r="B16" s="93" t="s">
        <v>264</v>
      </c>
      <c r="C16" s="16"/>
      <c r="D16" s="16"/>
      <c r="E16" s="16"/>
      <c r="F16" s="16"/>
      <c r="G16" s="16"/>
      <c r="H16" s="16"/>
      <c r="I16" s="16"/>
      <c r="J16" s="16">
        <f t="shared" si="2"/>
        <v>0</v>
      </c>
      <c r="K16" s="16"/>
      <c r="L16" s="18"/>
      <c r="M16" s="18"/>
      <c r="N16" s="17"/>
    </row>
    <row r="17" spans="1:14" s="68" customFormat="1" ht="18.75" customHeight="1">
      <c r="A17" s="17">
        <v>10</v>
      </c>
      <c r="B17" s="93" t="s">
        <v>265</v>
      </c>
      <c r="C17" s="16">
        <v>5</v>
      </c>
      <c r="D17" s="16"/>
      <c r="E17" s="16"/>
      <c r="F17" s="18">
        <v>130</v>
      </c>
      <c r="G17" s="16">
        <v>10</v>
      </c>
      <c r="H17" s="16"/>
      <c r="I17" s="16">
        <v>10</v>
      </c>
      <c r="J17" s="16">
        <f t="shared" si="2"/>
        <v>140</v>
      </c>
      <c r="K17" s="16">
        <v>140</v>
      </c>
      <c r="L17" s="18"/>
      <c r="M17" s="18"/>
      <c r="N17" s="17"/>
    </row>
    <row r="18" spans="1:14" s="68" customFormat="1" ht="18.75" customHeight="1">
      <c r="A18" s="91">
        <v>11</v>
      </c>
      <c r="B18" s="93" t="s">
        <v>266</v>
      </c>
      <c r="C18" s="16"/>
      <c r="D18" s="16"/>
      <c r="E18" s="16"/>
      <c r="F18" s="18"/>
      <c r="G18" s="16"/>
      <c r="H18" s="16"/>
      <c r="I18" s="16"/>
      <c r="J18" s="16">
        <f t="shared" si="2"/>
        <v>0</v>
      </c>
      <c r="K18" s="16"/>
      <c r="L18" s="18"/>
      <c r="M18" s="18"/>
      <c r="N18" s="17"/>
    </row>
    <row r="19" spans="1:14" s="68" customFormat="1" ht="18.75" customHeight="1">
      <c r="A19" s="17">
        <v>12</v>
      </c>
      <c r="B19" s="93" t="s">
        <v>267</v>
      </c>
      <c r="C19" s="20">
        <v>2</v>
      </c>
      <c r="D19" s="20"/>
      <c r="E19" s="20"/>
      <c r="F19" s="21">
        <v>51</v>
      </c>
      <c r="G19" s="20">
        <v>23</v>
      </c>
      <c r="H19" s="20"/>
      <c r="I19" s="20">
        <v>23</v>
      </c>
      <c r="J19" s="16">
        <f t="shared" si="2"/>
        <v>74</v>
      </c>
      <c r="K19" s="20">
        <v>36</v>
      </c>
      <c r="L19" s="21">
        <v>38</v>
      </c>
      <c r="M19" s="21"/>
      <c r="N19" s="17"/>
    </row>
    <row r="20" spans="1:14" s="68" customFormat="1" ht="18.75" customHeight="1">
      <c r="A20" s="91">
        <v>13</v>
      </c>
      <c r="B20" s="93" t="s">
        <v>268</v>
      </c>
      <c r="C20" s="16">
        <v>6</v>
      </c>
      <c r="D20" s="16"/>
      <c r="E20" s="16"/>
      <c r="F20" s="16">
        <v>163</v>
      </c>
      <c r="G20" s="16">
        <v>437</v>
      </c>
      <c r="H20" s="16"/>
      <c r="I20" s="16">
        <v>437</v>
      </c>
      <c r="J20" s="16">
        <f t="shared" si="2"/>
        <v>600</v>
      </c>
      <c r="K20" s="16">
        <v>326</v>
      </c>
      <c r="L20" s="18">
        <v>114</v>
      </c>
      <c r="M20" s="68">
        <v>160</v>
      </c>
      <c r="N20" s="17"/>
    </row>
    <row r="21" spans="1:14" s="68" customFormat="1" ht="18.75" customHeight="1">
      <c r="A21" s="91"/>
      <c r="B21" s="93" t="s">
        <v>269</v>
      </c>
      <c r="C21" s="20"/>
      <c r="D21" s="20"/>
      <c r="E21" s="20"/>
      <c r="F21" s="16"/>
      <c r="G21" s="20"/>
      <c r="H21" s="20"/>
      <c r="I21" s="20"/>
      <c r="J21" s="16">
        <f t="shared" si="2"/>
        <v>0</v>
      </c>
      <c r="K21" s="20"/>
      <c r="L21" s="21"/>
      <c r="M21" s="18"/>
      <c r="N21" s="17"/>
    </row>
    <row r="22" spans="1:14" s="68" customFormat="1" ht="18.75" customHeight="1">
      <c r="A22" s="91"/>
      <c r="B22" s="93" t="s">
        <v>270</v>
      </c>
      <c r="C22" s="20"/>
      <c r="D22" s="20"/>
      <c r="E22" s="20"/>
      <c r="F22" s="16"/>
      <c r="G22" s="20"/>
      <c r="H22" s="20"/>
      <c r="I22" s="20"/>
      <c r="J22" s="16">
        <f t="shared" si="2"/>
        <v>0</v>
      </c>
      <c r="K22" s="20"/>
      <c r="L22" s="21"/>
      <c r="M22" s="21"/>
      <c r="N22" s="17"/>
    </row>
    <row r="23" spans="1:14" s="68" customFormat="1" ht="18.75" customHeight="1">
      <c r="A23" s="91"/>
      <c r="B23" s="93" t="s">
        <v>271</v>
      </c>
      <c r="C23" s="20"/>
      <c r="D23" s="20"/>
      <c r="E23" s="20"/>
      <c r="F23" s="16"/>
      <c r="G23" s="20"/>
      <c r="H23" s="20"/>
      <c r="I23" s="20"/>
      <c r="J23" s="16">
        <f t="shared" si="2"/>
        <v>0</v>
      </c>
      <c r="K23" s="20"/>
      <c r="L23" s="21"/>
      <c r="M23" s="21"/>
      <c r="N23" s="17"/>
    </row>
    <row r="24" spans="1:14" s="68" customFormat="1" ht="18.75" customHeight="1">
      <c r="A24" s="91"/>
      <c r="B24" s="93" t="s">
        <v>272</v>
      </c>
      <c r="C24" s="20"/>
      <c r="D24" s="20"/>
      <c r="E24" s="20"/>
      <c r="F24" s="16"/>
      <c r="G24" s="20">
        <v>102</v>
      </c>
      <c r="H24" s="20"/>
      <c r="I24" s="20">
        <v>102</v>
      </c>
      <c r="J24" s="16">
        <f t="shared" si="2"/>
        <v>102</v>
      </c>
      <c r="K24" s="20">
        <v>102</v>
      </c>
      <c r="L24" s="21"/>
      <c r="M24" s="21"/>
      <c r="N24" s="17"/>
    </row>
    <row r="25" spans="1:14" s="69" customFormat="1" ht="17.25" customHeight="1">
      <c r="A25" s="17">
        <v>20</v>
      </c>
      <c r="B25" s="92" t="s">
        <v>273</v>
      </c>
      <c r="C25" s="16">
        <f>C26+C27+C28</f>
        <v>0</v>
      </c>
      <c r="D25" s="16">
        <f aca="true" t="shared" si="3" ref="D25:M25">D26+D27+D28</f>
        <v>0</v>
      </c>
      <c r="E25" s="16">
        <f t="shared" si="3"/>
        <v>36</v>
      </c>
      <c r="F25" s="16">
        <f t="shared" si="3"/>
        <v>211</v>
      </c>
      <c r="G25" s="16">
        <f t="shared" si="3"/>
        <v>1715</v>
      </c>
      <c r="H25" s="16">
        <f t="shared" si="3"/>
        <v>147</v>
      </c>
      <c r="I25" s="16">
        <f t="shared" si="3"/>
        <v>1568</v>
      </c>
      <c r="J25" s="16">
        <f t="shared" si="3"/>
        <v>1779</v>
      </c>
      <c r="K25" s="16">
        <f t="shared" si="3"/>
        <v>1430</v>
      </c>
      <c r="L25" s="16">
        <f t="shared" si="3"/>
        <v>0</v>
      </c>
      <c r="M25" s="16">
        <f t="shared" si="3"/>
        <v>349</v>
      </c>
      <c r="N25" s="17"/>
    </row>
    <row r="26" spans="1:14" s="68" customFormat="1" ht="17.25" customHeight="1">
      <c r="A26" s="91">
        <v>21</v>
      </c>
      <c r="B26" s="93" t="s">
        <v>274</v>
      </c>
      <c r="C26" s="16"/>
      <c r="D26" s="16"/>
      <c r="E26" s="16"/>
      <c r="F26" s="16"/>
      <c r="G26" s="16">
        <v>168</v>
      </c>
      <c r="H26" s="16"/>
      <c r="I26" s="16">
        <v>168</v>
      </c>
      <c r="J26" s="16">
        <f>F26+I26</f>
        <v>168</v>
      </c>
      <c r="K26" s="16">
        <v>168</v>
      </c>
      <c r="L26" s="18"/>
      <c r="M26" s="18"/>
      <c r="N26" s="17"/>
    </row>
    <row r="27" spans="1:14" s="68" customFormat="1" ht="17.25" customHeight="1">
      <c r="A27" s="17">
        <v>22</v>
      </c>
      <c r="B27" s="93" t="s">
        <v>275</v>
      </c>
      <c r="C27" s="16"/>
      <c r="D27" s="16"/>
      <c r="E27" s="16">
        <v>36</v>
      </c>
      <c r="F27" s="16">
        <v>211</v>
      </c>
      <c r="G27" s="16">
        <v>1532</v>
      </c>
      <c r="H27" s="16">
        <v>147</v>
      </c>
      <c r="I27" s="16">
        <v>1385</v>
      </c>
      <c r="J27" s="16">
        <f>F27+I27</f>
        <v>1596</v>
      </c>
      <c r="K27" s="16">
        <v>1247</v>
      </c>
      <c r="L27" s="18"/>
      <c r="M27" s="18">
        <v>349</v>
      </c>
      <c r="N27" s="17"/>
    </row>
    <row r="28" spans="1:14" s="68" customFormat="1" ht="17.25" customHeight="1">
      <c r="A28" s="91">
        <v>23</v>
      </c>
      <c r="B28" s="93" t="s">
        <v>276</v>
      </c>
      <c r="C28" s="16"/>
      <c r="D28" s="16"/>
      <c r="E28" s="16"/>
      <c r="F28" s="16"/>
      <c r="G28" s="16">
        <v>15</v>
      </c>
      <c r="H28" s="16"/>
      <c r="I28" s="16">
        <v>15</v>
      </c>
      <c r="J28" s="16">
        <f>F28+I28</f>
        <v>15</v>
      </c>
      <c r="K28" s="16">
        <v>15</v>
      </c>
      <c r="L28" s="18"/>
      <c r="M28" s="18"/>
      <c r="N28" s="17"/>
    </row>
    <row r="29" spans="1:14" s="68" customFormat="1" ht="17.25" customHeight="1">
      <c r="A29" s="17">
        <v>24</v>
      </c>
      <c r="B29" s="90" t="s">
        <v>277</v>
      </c>
      <c r="C29" s="16">
        <f>C30+C31</f>
        <v>0</v>
      </c>
      <c r="D29" s="16">
        <f>D30+D31</f>
        <v>0</v>
      </c>
      <c r="E29" s="16">
        <f>E30+E31</f>
        <v>0</v>
      </c>
      <c r="F29" s="16">
        <f>F30+F31</f>
        <v>0</v>
      </c>
      <c r="G29" s="16">
        <f>G30+G31+G32</f>
        <v>13825</v>
      </c>
      <c r="H29" s="16">
        <f aca="true" t="shared" si="4" ref="H29:M29">H30+H31+H32</f>
        <v>4782</v>
      </c>
      <c r="I29" s="16">
        <f t="shared" si="4"/>
        <v>2726</v>
      </c>
      <c r="J29" s="16">
        <f t="shared" si="4"/>
        <v>2726</v>
      </c>
      <c r="K29" s="16">
        <f t="shared" si="4"/>
        <v>2276</v>
      </c>
      <c r="L29" s="16">
        <f t="shared" si="4"/>
        <v>0</v>
      </c>
      <c r="M29" s="16">
        <f t="shared" si="4"/>
        <v>450</v>
      </c>
      <c r="N29" s="17"/>
    </row>
    <row r="30" spans="1:14" s="69" customFormat="1" ht="17.25" customHeight="1">
      <c r="A30" s="91">
        <v>25</v>
      </c>
      <c r="B30" s="94" t="s">
        <v>278</v>
      </c>
      <c r="C30" s="16"/>
      <c r="D30" s="16"/>
      <c r="E30" s="16"/>
      <c r="F30" s="16"/>
      <c r="G30" s="16">
        <v>11285</v>
      </c>
      <c r="H30" s="16">
        <v>4460</v>
      </c>
      <c r="I30" s="16">
        <v>1786</v>
      </c>
      <c r="J30" s="16">
        <f aca="true" t="shared" si="5" ref="J30:J35">F30+I30</f>
        <v>1786</v>
      </c>
      <c r="K30" s="16">
        <v>1786</v>
      </c>
      <c r="L30" s="99"/>
      <c r="M30" s="99"/>
      <c r="N30" s="17"/>
    </row>
    <row r="31" spans="1:14" s="68" customFormat="1" ht="17.25" customHeight="1">
      <c r="A31" s="17">
        <v>26</v>
      </c>
      <c r="B31" s="93" t="s">
        <v>279</v>
      </c>
      <c r="C31" s="16"/>
      <c r="D31" s="16"/>
      <c r="E31" s="16"/>
      <c r="F31" s="16"/>
      <c r="G31" s="16">
        <v>20</v>
      </c>
      <c r="H31" s="16"/>
      <c r="I31" s="16">
        <v>20</v>
      </c>
      <c r="J31" s="16">
        <f t="shared" si="5"/>
        <v>20</v>
      </c>
      <c r="K31" s="16">
        <v>20</v>
      </c>
      <c r="L31" s="99"/>
      <c r="M31" s="99"/>
      <c r="N31" s="17"/>
    </row>
    <row r="32" spans="1:14" s="68" customFormat="1" ht="17.25" customHeight="1">
      <c r="A32" s="17"/>
      <c r="B32" s="93" t="s">
        <v>280</v>
      </c>
      <c r="C32" s="16"/>
      <c r="D32" s="16"/>
      <c r="E32" s="16"/>
      <c r="F32" s="16"/>
      <c r="G32" s="16">
        <v>2520</v>
      </c>
      <c r="H32" s="16">
        <v>322</v>
      </c>
      <c r="I32" s="16">
        <v>920</v>
      </c>
      <c r="J32" s="16">
        <f t="shared" si="5"/>
        <v>920</v>
      </c>
      <c r="K32" s="16">
        <v>470</v>
      </c>
      <c r="L32" s="99"/>
      <c r="M32" s="99">
        <v>450</v>
      </c>
      <c r="N32" s="17"/>
    </row>
    <row r="33" spans="1:14" s="68" customFormat="1" ht="17.25" customHeight="1">
      <c r="A33" s="17"/>
      <c r="B33" s="90" t="s">
        <v>281</v>
      </c>
      <c r="C33" s="16">
        <f>C34+C35</f>
        <v>0</v>
      </c>
      <c r="D33" s="16">
        <f aca="true" t="shared" si="6" ref="D33:M33">D34+D35</f>
        <v>0</v>
      </c>
      <c r="E33" s="16">
        <f t="shared" si="6"/>
        <v>0</v>
      </c>
      <c r="F33" s="16">
        <f t="shared" si="6"/>
        <v>0</v>
      </c>
      <c r="G33" s="16">
        <f t="shared" si="6"/>
        <v>5</v>
      </c>
      <c r="H33" s="16">
        <f t="shared" si="6"/>
        <v>0</v>
      </c>
      <c r="I33" s="16">
        <f t="shared" si="6"/>
        <v>5</v>
      </c>
      <c r="J33" s="16">
        <f t="shared" si="5"/>
        <v>5</v>
      </c>
      <c r="K33" s="16">
        <f t="shared" si="6"/>
        <v>5</v>
      </c>
      <c r="L33" s="16">
        <f t="shared" si="6"/>
        <v>0</v>
      </c>
      <c r="M33" s="16">
        <f t="shared" si="6"/>
        <v>0</v>
      </c>
      <c r="N33" s="17"/>
    </row>
    <row r="34" spans="1:14" s="68" customFormat="1" ht="17.25" customHeight="1">
      <c r="A34" s="17"/>
      <c r="B34" s="94" t="s">
        <v>282</v>
      </c>
      <c r="C34" s="16"/>
      <c r="D34" s="16"/>
      <c r="E34" s="16"/>
      <c r="F34" s="16"/>
      <c r="G34" s="16">
        <v>3</v>
      </c>
      <c r="H34" s="16"/>
      <c r="I34" s="16">
        <v>3</v>
      </c>
      <c r="J34" s="16">
        <f t="shared" si="5"/>
        <v>3</v>
      </c>
      <c r="K34" s="16">
        <v>3</v>
      </c>
      <c r="L34" s="99"/>
      <c r="M34" s="99"/>
      <c r="N34" s="17"/>
    </row>
    <row r="35" spans="1:14" s="68" customFormat="1" ht="17.25" customHeight="1">
      <c r="A35" s="17"/>
      <c r="B35" s="93" t="s">
        <v>283</v>
      </c>
      <c r="C35" s="16"/>
      <c r="D35" s="16"/>
      <c r="E35" s="16"/>
      <c r="F35" s="16"/>
      <c r="G35" s="16">
        <v>2</v>
      </c>
      <c r="H35" s="16"/>
      <c r="I35" s="16">
        <v>2</v>
      </c>
      <c r="J35" s="16">
        <f t="shared" si="5"/>
        <v>2</v>
      </c>
      <c r="K35" s="16">
        <v>2</v>
      </c>
      <c r="L35" s="99"/>
      <c r="M35" s="99"/>
      <c r="N35" s="17"/>
    </row>
    <row r="36" spans="1:14" s="69" customFormat="1" ht="17.25" customHeight="1">
      <c r="A36" s="91">
        <v>27</v>
      </c>
      <c r="B36" s="92" t="s">
        <v>284</v>
      </c>
      <c r="C36" s="16">
        <f>C37+C38+C39+C40</f>
        <v>8</v>
      </c>
      <c r="D36" s="16">
        <f aca="true" t="shared" si="7" ref="D36:M36">D37+D38+D39+D40</f>
        <v>0</v>
      </c>
      <c r="E36" s="16">
        <f t="shared" si="7"/>
        <v>4</v>
      </c>
      <c r="F36" s="16">
        <f t="shared" si="7"/>
        <v>224</v>
      </c>
      <c r="G36" s="16">
        <f t="shared" si="7"/>
        <v>1727</v>
      </c>
      <c r="H36" s="16">
        <f t="shared" si="7"/>
        <v>1299</v>
      </c>
      <c r="I36" s="16">
        <f t="shared" si="7"/>
        <v>301</v>
      </c>
      <c r="J36" s="16">
        <f aca="true" t="shared" si="8" ref="J36:J44">F36+I36</f>
        <v>525</v>
      </c>
      <c r="K36" s="16">
        <f t="shared" si="7"/>
        <v>320</v>
      </c>
      <c r="L36" s="16">
        <f t="shared" si="7"/>
        <v>180</v>
      </c>
      <c r="M36" s="16">
        <f t="shared" si="7"/>
        <v>25</v>
      </c>
      <c r="N36" s="17"/>
    </row>
    <row r="37" spans="1:14" s="68" customFormat="1" ht="17.25" customHeight="1">
      <c r="A37" s="17">
        <v>28</v>
      </c>
      <c r="B37" s="93" t="s">
        <v>285</v>
      </c>
      <c r="C37" s="95">
        <v>8</v>
      </c>
      <c r="D37" s="16"/>
      <c r="E37" s="16">
        <v>4</v>
      </c>
      <c r="F37" s="16">
        <v>224</v>
      </c>
      <c r="G37" s="16">
        <v>1581</v>
      </c>
      <c r="H37" s="16">
        <v>1299</v>
      </c>
      <c r="I37" s="16">
        <v>155</v>
      </c>
      <c r="J37" s="16">
        <f t="shared" si="8"/>
        <v>379</v>
      </c>
      <c r="K37" s="16">
        <v>174</v>
      </c>
      <c r="L37" s="16">
        <v>180</v>
      </c>
      <c r="M37" s="99">
        <v>25</v>
      </c>
      <c r="N37" s="17"/>
    </row>
    <row r="38" spans="1:14" s="68" customFormat="1" ht="17.25" customHeight="1">
      <c r="A38" s="91">
        <v>29</v>
      </c>
      <c r="B38" s="93" t="s">
        <v>286</v>
      </c>
      <c r="C38" s="16"/>
      <c r="D38" s="16"/>
      <c r="E38" s="16"/>
      <c r="F38" s="16"/>
      <c r="G38" s="16"/>
      <c r="H38" s="16"/>
      <c r="I38" s="16"/>
      <c r="J38" s="16">
        <f t="shared" si="8"/>
        <v>0</v>
      </c>
      <c r="K38" s="16"/>
      <c r="L38" s="16"/>
      <c r="M38" s="99"/>
      <c r="N38" s="17"/>
    </row>
    <row r="39" spans="1:14" s="68" customFormat="1" ht="17.25" customHeight="1">
      <c r="A39" s="17">
        <v>30</v>
      </c>
      <c r="B39" s="93" t="s">
        <v>287</v>
      </c>
      <c r="C39" s="16"/>
      <c r="D39" s="16"/>
      <c r="E39" s="16"/>
      <c r="F39" s="16"/>
      <c r="G39" s="16">
        <v>146</v>
      </c>
      <c r="H39" s="16"/>
      <c r="I39" s="16">
        <v>146</v>
      </c>
      <c r="J39" s="16">
        <f t="shared" si="8"/>
        <v>146</v>
      </c>
      <c r="K39" s="16">
        <v>146</v>
      </c>
      <c r="L39" s="16"/>
      <c r="M39" s="99"/>
      <c r="N39" s="17"/>
    </row>
    <row r="40" spans="1:14" s="68" customFormat="1" ht="17.25" customHeight="1">
      <c r="A40" s="91">
        <v>31</v>
      </c>
      <c r="B40" s="93" t="s">
        <v>288</v>
      </c>
      <c r="C40" s="16"/>
      <c r="D40" s="16"/>
      <c r="E40" s="16"/>
      <c r="F40" s="16"/>
      <c r="G40" s="16"/>
      <c r="H40" s="16"/>
      <c r="I40" s="16"/>
      <c r="J40" s="16">
        <f t="shared" si="8"/>
        <v>0</v>
      </c>
      <c r="K40" s="16"/>
      <c r="L40" s="16"/>
      <c r="M40" s="99"/>
      <c r="N40" s="17"/>
    </row>
    <row r="41" spans="1:14" s="69" customFormat="1" ht="17.25" customHeight="1">
      <c r="A41" s="17">
        <v>32</v>
      </c>
      <c r="B41" s="92" t="s">
        <v>289</v>
      </c>
      <c r="C41" s="16">
        <f>C42+C43+C44+C45+C46+C47+C48+C49+C50+C51+C52</f>
        <v>94</v>
      </c>
      <c r="D41" s="16">
        <f aca="true" t="shared" si="9" ref="D41:M41">D42+D43+D44+D45+D46+D47+D48+D49+D50+D51+D52</f>
        <v>0</v>
      </c>
      <c r="E41" s="16">
        <f t="shared" si="9"/>
        <v>10</v>
      </c>
      <c r="F41" s="16">
        <f t="shared" si="9"/>
        <v>443</v>
      </c>
      <c r="G41" s="16">
        <f t="shared" si="9"/>
        <v>2061</v>
      </c>
      <c r="H41" s="16">
        <f t="shared" si="9"/>
        <v>0</v>
      </c>
      <c r="I41" s="16">
        <f>I42+I43+I44+I45+I46+I47+I48+I49+I50+I51+I52+I53</f>
        <v>2144</v>
      </c>
      <c r="J41" s="16">
        <f t="shared" si="8"/>
        <v>2587</v>
      </c>
      <c r="K41" s="16">
        <f t="shared" si="9"/>
        <v>618.5</v>
      </c>
      <c r="L41" s="16">
        <f t="shared" si="9"/>
        <v>1855.5</v>
      </c>
      <c r="M41" s="16">
        <f t="shared" si="9"/>
        <v>30</v>
      </c>
      <c r="N41" s="17"/>
    </row>
    <row r="42" spans="1:14" s="68" customFormat="1" ht="17.25" customHeight="1">
      <c r="A42" s="91">
        <v>33</v>
      </c>
      <c r="B42" s="93" t="s">
        <v>290</v>
      </c>
      <c r="C42" s="16">
        <v>5</v>
      </c>
      <c r="D42" s="16"/>
      <c r="E42" s="16"/>
      <c r="F42" s="18">
        <v>125</v>
      </c>
      <c r="G42" s="16">
        <v>145</v>
      </c>
      <c r="H42" s="16"/>
      <c r="I42" s="16">
        <v>145</v>
      </c>
      <c r="J42" s="16">
        <f t="shared" si="8"/>
        <v>270</v>
      </c>
      <c r="K42" s="16">
        <v>146</v>
      </c>
      <c r="L42" s="18">
        <v>94</v>
      </c>
      <c r="M42" s="18">
        <v>30</v>
      </c>
      <c r="N42" s="17"/>
    </row>
    <row r="43" spans="1:14" s="68" customFormat="1" ht="17.25" customHeight="1">
      <c r="A43" s="17">
        <v>34</v>
      </c>
      <c r="B43" s="93" t="s">
        <v>291</v>
      </c>
      <c r="C43" s="20">
        <v>6</v>
      </c>
      <c r="D43" s="20"/>
      <c r="E43" s="20">
        <v>10</v>
      </c>
      <c r="F43" s="21">
        <v>202</v>
      </c>
      <c r="G43" s="20">
        <v>10</v>
      </c>
      <c r="H43" s="20"/>
      <c r="I43" s="20">
        <v>10</v>
      </c>
      <c r="J43" s="16">
        <f t="shared" si="8"/>
        <v>212</v>
      </c>
      <c r="K43" s="20">
        <v>137</v>
      </c>
      <c r="L43" s="21">
        <v>75</v>
      </c>
      <c r="M43" s="18"/>
      <c r="N43" s="17"/>
    </row>
    <row r="44" spans="1:14" s="68" customFormat="1" ht="17.25" customHeight="1">
      <c r="A44" s="91">
        <v>35</v>
      </c>
      <c r="B44" s="93" t="s">
        <v>292</v>
      </c>
      <c r="C44" s="20">
        <v>83</v>
      </c>
      <c r="D44" s="20"/>
      <c r="E44" s="20"/>
      <c r="F44" s="21">
        <v>116</v>
      </c>
      <c r="G44" s="20"/>
      <c r="H44" s="20"/>
      <c r="I44" s="20"/>
      <c r="J44" s="16">
        <f t="shared" si="8"/>
        <v>116</v>
      </c>
      <c r="K44" s="20">
        <v>116</v>
      </c>
      <c r="L44" s="21"/>
      <c r="M44" s="99"/>
      <c r="N44" s="17"/>
    </row>
    <row r="45" spans="1:14" s="68" customFormat="1" ht="17.25" customHeight="1">
      <c r="A45" s="17">
        <v>36</v>
      </c>
      <c r="B45" s="93" t="s">
        <v>293</v>
      </c>
      <c r="C45" s="16"/>
      <c r="D45" s="16"/>
      <c r="E45" s="16"/>
      <c r="F45" s="18"/>
      <c r="G45" s="16"/>
      <c r="H45" s="16"/>
      <c r="I45" s="16"/>
      <c r="J45" s="16">
        <f aca="true" t="shared" si="10" ref="J45:J53">F45+I45</f>
        <v>0</v>
      </c>
      <c r="K45" s="16"/>
      <c r="L45" s="18"/>
      <c r="M45" s="99"/>
      <c r="N45" s="17"/>
    </row>
    <row r="46" spans="1:14" s="68" customFormat="1" ht="17.25" customHeight="1">
      <c r="A46" s="91">
        <v>37</v>
      </c>
      <c r="B46" s="93" t="s">
        <v>294</v>
      </c>
      <c r="C46" s="16"/>
      <c r="D46" s="16"/>
      <c r="E46" s="16"/>
      <c r="F46" s="18"/>
      <c r="G46" s="16">
        <v>676</v>
      </c>
      <c r="H46" s="16"/>
      <c r="I46" s="16">
        <v>676</v>
      </c>
      <c r="J46" s="16">
        <f t="shared" si="10"/>
        <v>676</v>
      </c>
      <c r="K46" s="16">
        <v>59.5</v>
      </c>
      <c r="L46" s="18">
        <v>616.5</v>
      </c>
      <c r="M46" s="99"/>
      <c r="N46" s="17"/>
    </row>
    <row r="47" spans="1:14" s="68" customFormat="1" ht="17.25" customHeight="1">
      <c r="A47" s="17">
        <v>38</v>
      </c>
      <c r="B47" s="93" t="s">
        <v>295</v>
      </c>
      <c r="C47" s="16"/>
      <c r="D47" s="16"/>
      <c r="E47" s="16"/>
      <c r="F47" s="18"/>
      <c r="G47" s="16"/>
      <c r="H47" s="16"/>
      <c r="I47" s="16"/>
      <c r="J47" s="16"/>
      <c r="K47" s="16"/>
      <c r="L47" s="18"/>
      <c r="M47" s="99"/>
      <c r="N47" s="17"/>
    </row>
    <row r="48" spans="1:14" s="68" customFormat="1" ht="17.25" customHeight="1">
      <c r="A48" s="91">
        <v>39</v>
      </c>
      <c r="B48" s="93" t="s">
        <v>296</v>
      </c>
      <c r="C48" s="16"/>
      <c r="D48" s="16"/>
      <c r="E48" s="16"/>
      <c r="F48" s="18"/>
      <c r="G48" s="16">
        <v>65</v>
      </c>
      <c r="H48" s="16"/>
      <c r="I48" s="16">
        <v>65</v>
      </c>
      <c r="J48" s="16">
        <f t="shared" si="10"/>
        <v>65</v>
      </c>
      <c r="K48" s="16"/>
      <c r="L48" s="18">
        <v>65</v>
      </c>
      <c r="M48" s="99"/>
      <c r="N48" s="17"/>
    </row>
    <row r="49" spans="1:14" s="68" customFormat="1" ht="17.25" customHeight="1">
      <c r="A49" s="17">
        <v>40</v>
      </c>
      <c r="B49" s="93" t="s">
        <v>297</v>
      </c>
      <c r="C49" s="16"/>
      <c r="D49" s="16"/>
      <c r="E49" s="16"/>
      <c r="F49" s="18"/>
      <c r="G49" s="16">
        <v>225</v>
      </c>
      <c r="H49" s="16"/>
      <c r="I49" s="16">
        <v>225</v>
      </c>
      <c r="J49" s="16">
        <f t="shared" si="10"/>
        <v>225</v>
      </c>
      <c r="K49" s="16"/>
      <c r="L49" s="18">
        <v>225</v>
      </c>
      <c r="M49" s="99"/>
      <c r="N49" s="17"/>
    </row>
    <row r="50" spans="1:14" s="68" customFormat="1" ht="17.25" customHeight="1">
      <c r="A50" s="91">
        <v>41</v>
      </c>
      <c r="B50" s="93" t="s">
        <v>298</v>
      </c>
      <c r="C50" s="16"/>
      <c r="D50" s="16"/>
      <c r="E50" s="16"/>
      <c r="F50" s="18"/>
      <c r="G50" s="16"/>
      <c r="H50" s="16"/>
      <c r="I50" s="16"/>
      <c r="J50" s="16">
        <f t="shared" si="10"/>
        <v>0</v>
      </c>
      <c r="K50" s="16"/>
      <c r="L50" s="18"/>
      <c r="M50" s="99"/>
      <c r="N50" s="17"/>
    </row>
    <row r="51" spans="1:14" s="68" customFormat="1" ht="17.25" customHeight="1">
      <c r="A51" s="17">
        <v>42</v>
      </c>
      <c r="B51" s="93" t="s">
        <v>299</v>
      </c>
      <c r="C51" s="16"/>
      <c r="D51" s="16"/>
      <c r="E51" s="16"/>
      <c r="F51" s="18"/>
      <c r="G51" s="16">
        <v>900</v>
      </c>
      <c r="H51" s="16"/>
      <c r="I51" s="16">
        <v>900</v>
      </c>
      <c r="J51" s="16">
        <f t="shared" si="10"/>
        <v>900</v>
      </c>
      <c r="K51" s="16">
        <v>160</v>
      </c>
      <c r="L51" s="18">
        <v>740</v>
      </c>
      <c r="M51" s="99"/>
      <c r="N51" s="17"/>
    </row>
    <row r="52" spans="1:14" s="68" customFormat="1" ht="17.25" customHeight="1">
      <c r="A52" s="91">
        <v>43</v>
      </c>
      <c r="B52" s="93" t="s">
        <v>300</v>
      </c>
      <c r="C52" s="16"/>
      <c r="D52" s="16"/>
      <c r="E52" s="16"/>
      <c r="F52" s="16"/>
      <c r="G52" s="16">
        <v>40</v>
      </c>
      <c r="H52" s="16"/>
      <c r="I52" s="16">
        <v>40</v>
      </c>
      <c r="J52" s="16">
        <f t="shared" si="10"/>
        <v>40</v>
      </c>
      <c r="K52" s="16"/>
      <c r="L52" s="16">
        <v>40</v>
      </c>
      <c r="M52" s="16"/>
      <c r="N52" s="17"/>
    </row>
    <row r="53" spans="1:14" s="69" customFormat="1" ht="17.25" customHeight="1">
      <c r="A53" s="17">
        <v>44</v>
      </c>
      <c r="B53" s="93" t="s">
        <v>301</v>
      </c>
      <c r="C53" s="16"/>
      <c r="D53" s="16">
        <f>D54+D55+D56+D57+D58+D59</f>
        <v>0</v>
      </c>
      <c r="E53" s="16"/>
      <c r="F53" s="16"/>
      <c r="G53" s="16">
        <v>83</v>
      </c>
      <c r="H53" s="16">
        <f>H54+H55+H56+H57+H58+H59</f>
        <v>300</v>
      </c>
      <c r="I53" s="16">
        <v>83</v>
      </c>
      <c r="J53" s="16">
        <f t="shared" si="10"/>
        <v>83</v>
      </c>
      <c r="K53" s="16">
        <v>16</v>
      </c>
      <c r="L53" s="16">
        <v>67</v>
      </c>
      <c r="M53" s="16">
        <f>M54+M55+M56+M57+M58+M59</f>
        <v>0</v>
      </c>
      <c r="N53" s="17"/>
    </row>
    <row r="54" spans="1:14" s="69" customFormat="1" ht="17.25" customHeight="1">
      <c r="A54" s="17"/>
      <c r="B54" s="92" t="s">
        <v>302</v>
      </c>
      <c r="C54" s="20">
        <f>SUM(C55:C60)</f>
        <v>11</v>
      </c>
      <c r="D54" s="20">
        <f aca="true" t="shared" si="11" ref="D54:M54">SUM(D55:D60)</f>
        <v>0</v>
      </c>
      <c r="E54" s="20">
        <f t="shared" si="11"/>
        <v>3</v>
      </c>
      <c r="F54" s="20">
        <f t="shared" si="11"/>
        <v>271</v>
      </c>
      <c r="G54" s="20">
        <f t="shared" si="11"/>
        <v>1858</v>
      </c>
      <c r="H54" s="20">
        <f t="shared" si="11"/>
        <v>300</v>
      </c>
      <c r="I54" s="20">
        <f t="shared" si="11"/>
        <v>1543</v>
      </c>
      <c r="J54" s="16">
        <f aca="true" t="shared" si="12" ref="J54:J63">F54+I54</f>
        <v>1814</v>
      </c>
      <c r="K54" s="20">
        <f t="shared" si="11"/>
        <v>1543</v>
      </c>
      <c r="L54" s="20">
        <f t="shared" si="11"/>
        <v>271</v>
      </c>
      <c r="M54" s="20">
        <f t="shared" si="11"/>
        <v>0</v>
      </c>
      <c r="N54" s="17"/>
    </row>
    <row r="55" spans="1:14" s="68" customFormat="1" ht="18" customHeight="1">
      <c r="A55" s="91">
        <v>45</v>
      </c>
      <c r="B55" s="93" t="s">
        <v>303</v>
      </c>
      <c r="C55" s="20"/>
      <c r="D55" s="20"/>
      <c r="E55" s="20"/>
      <c r="F55" s="20"/>
      <c r="G55" s="20"/>
      <c r="H55" s="20"/>
      <c r="I55" s="20"/>
      <c r="J55" s="16">
        <f t="shared" si="12"/>
        <v>0</v>
      </c>
      <c r="K55" s="20"/>
      <c r="L55" s="20"/>
      <c r="M55" s="21"/>
      <c r="N55" s="17"/>
    </row>
    <row r="56" spans="1:14" s="68" customFormat="1" ht="18" customHeight="1">
      <c r="A56" s="17">
        <v>46</v>
      </c>
      <c r="B56" s="93" t="s">
        <v>304</v>
      </c>
      <c r="C56" s="20"/>
      <c r="D56" s="20"/>
      <c r="E56" s="20"/>
      <c r="F56" s="20"/>
      <c r="G56" s="20"/>
      <c r="H56" s="20"/>
      <c r="I56" s="20"/>
      <c r="J56" s="16">
        <f t="shared" si="12"/>
        <v>0</v>
      </c>
      <c r="K56" s="20"/>
      <c r="L56" s="20"/>
      <c r="M56" s="21"/>
      <c r="N56" s="17"/>
    </row>
    <row r="57" spans="1:14" s="68" customFormat="1" ht="18" customHeight="1">
      <c r="A57" s="17"/>
      <c r="B57" s="93" t="s">
        <v>305</v>
      </c>
      <c r="C57" s="20"/>
      <c r="D57" s="20"/>
      <c r="E57" s="20"/>
      <c r="F57" s="20"/>
      <c r="G57" s="20">
        <v>950</v>
      </c>
      <c r="H57" s="20"/>
      <c r="I57" s="20">
        <v>950</v>
      </c>
      <c r="J57" s="16">
        <f t="shared" si="12"/>
        <v>950</v>
      </c>
      <c r="K57" s="20">
        <v>950</v>
      </c>
      <c r="L57" s="20"/>
      <c r="M57" s="21"/>
      <c r="N57" s="17"/>
    </row>
    <row r="58" spans="1:14" s="68" customFormat="1" ht="18" customHeight="1">
      <c r="A58" s="17"/>
      <c r="B58" s="93" t="s">
        <v>306</v>
      </c>
      <c r="C58" s="20">
        <v>11</v>
      </c>
      <c r="D58" s="20"/>
      <c r="E58" s="20">
        <v>3</v>
      </c>
      <c r="F58" s="20">
        <v>271</v>
      </c>
      <c r="G58" s="20">
        <v>133</v>
      </c>
      <c r="H58" s="20"/>
      <c r="I58" s="20">
        <v>133</v>
      </c>
      <c r="J58" s="16">
        <f t="shared" si="12"/>
        <v>404</v>
      </c>
      <c r="K58" s="20">
        <v>133</v>
      </c>
      <c r="L58" s="20">
        <v>271</v>
      </c>
      <c r="M58" s="21"/>
      <c r="N58" s="17"/>
    </row>
    <row r="59" spans="1:14" s="68" customFormat="1" ht="18" customHeight="1">
      <c r="A59" s="17">
        <v>48</v>
      </c>
      <c r="B59" s="93" t="s">
        <v>307</v>
      </c>
      <c r="C59" s="16"/>
      <c r="D59" s="16"/>
      <c r="E59" s="16"/>
      <c r="F59" s="16"/>
      <c r="G59" s="16"/>
      <c r="H59" s="16"/>
      <c r="I59" s="16"/>
      <c r="J59" s="16">
        <f t="shared" si="12"/>
        <v>0</v>
      </c>
      <c r="K59" s="16"/>
      <c r="L59" s="16"/>
      <c r="M59" s="18"/>
      <c r="N59" s="17"/>
    </row>
    <row r="60" spans="1:14" s="69" customFormat="1" ht="18" customHeight="1">
      <c r="A60" s="91">
        <v>49</v>
      </c>
      <c r="B60" s="93" t="s">
        <v>308</v>
      </c>
      <c r="C60" s="16"/>
      <c r="D60" s="16">
        <f>D61+D62+D63</f>
        <v>0</v>
      </c>
      <c r="E60" s="16">
        <f>E61+E62+E63</f>
        <v>0</v>
      </c>
      <c r="F60" s="16"/>
      <c r="G60" s="16">
        <v>775</v>
      </c>
      <c r="H60" s="16">
        <v>300</v>
      </c>
      <c r="I60" s="16">
        <v>460</v>
      </c>
      <c r="J60" s="16">
        <f t="shared" si="12"/>
        <v>460</v>
      </c>
      <c r="K60" s="16">
        <v>460</v>
      </c>
      <c r="L60" s="16"/>
      <c r="M60" s="16"/>
      <c r="N60" s="17"/>
    </row>
    <row r="61" spans="1:14" s="68" customFormat="1" ht="18" customHeight="1">
      <c r="A61" s="17">
        <v>50</v>
      </c>
      <c r="B61" s="92" t="s">
        <v>309</v>
      </c>
      <c r="C61" s="16">
        <f>C62+C63+C64</f>
        <v>1</v>
      </c>
      <c r="D61" s="16">
        <f aca="true" t="shared" si="13" ref="D61:M61">D62+D63+D64</f>
        <v>0</v>
      </c>
      <c r="E61" s="16">
        <f t="shared" si="13"/>
        <v>0</v>
      </c>
      <c r="F61" s="16">
        <f t="shared" si="13"/>
        <v>24</v>
      </c>
      <c r="G61" s="16">
        <f t="shared" si="13"/>
        <v>27993</v>
      </c>
      <c r="H61" s="16">
        <f t="shared" si="13"/>
        <v>10994</v>
      </c>
      <c r="I61" s="16">
        <f t="shared" si="13"/>
        <v>13804</v>
      </c>
      <c r="J61" s="16">
        <f t="shared" si="12"/>
        <v>13828</v>
      </c>
      <c r="K61" s="16">
        <f t="shared" si="13"/>
        <v>3189</v>
      </c>
      <c r="L61" s="16">
        <f t="shared" si="13"/>
        <v>19</v>
      </c>
      <c r="M61" s="16">
        <f t="shared" si="13"/>
        <v>10620</v>
      </c>
      <c r="N61" s="17"/>
    </row>
    <row r="62" spans="1:14" s="68" customFormat="1" ht="18" customHeight="1">
      <c r="A62" s="91">
        <v>51</v>
      </c>
      <c r="B62" s="93" t="s">
        <v>310</v>
      </c>
      <c r="C62" s="16">
        <v>1</v>
      </c>
      <c r="D62" s="16"/>
      <c r="E62" s="16"/>
      <c r="F62" s="18">
        <v>24</v>
      </c>
      <c r="G62" s="16"/>
      <c r="H62" s="16"/>
      <c r="I62" s="16"/>
      <c r="J62" s="16">
        <f t="shared" si="12"/>
        <v>24</v>
      </c>
      <c r="K62" s="16">
        <v>5</v>
      </c>
      <c r="L62" s="18">
        <v>19</v>
      </c>
      <c r="M62" s="18"/>
      <c r="N62" s="17"/>
    </row>
    <row r="63" spans="1:14" s="68" customFormat="1" ht="18" customHeight="1">
      <c r="A63" s="17">
        <v>52</v>
      </c>
      <c r="B63" s="93" t="s">
        <v>311</v>
      </c>
      <c r="C63" s="16"/>
      <c r="D63" s="16"/>
      <c r="E63" s="16"/>
      <c r="F63" s="18"/>
      <c r="G63" s="16">
        <v>27993</v>
      </c>
      <c r="H63" s="16">
        <v>10994</v>
      </c>
      <c r="I63" s="16">
        <v>13804</v>
      </c>
      <c r="J63" s="16">
        <f t="shared" si="12"/>
        <v>13804</v>
      </c>
      <c r="K63" s="16">
        <v>3184</v>
      </c>
      <c r="L63" s="18"/>
      <c r="M63" s="18">
        <v>10620</v>
      </c>
      <c r="N63" s="17"/>
    </row>
    <row r="64" spans="1:14" s="69" customFormat="1" ht="18" customHeight="1">
      <c r="A64" s="91">
        <v>53</v>
      </c>
      <c r="B64" s="93" t="s">
        <v>312</v>
      </c>
      <c r="C64" s="16"/>
      <c r="D64" s="16"/>
      <c r="E64" s="16"/>
      <c r="F64" s="16"/>
      <c r="G64" s="16"/>
      <c r="H64" s="16"/>
      <c r="I64" s="16"/>
      <c r="J64" s="16">
        <f aca="true" t="shared" si="14" ref="J64:J81">F64+I64</f>
        <v>0</v>
      </c>
      <c r="K64" s="16"/>
      <c r="L64" s="16"/>
      <c r="M64" s="16"/>
      <c r="N64" s="17"/>
    </row>
    <row r="65" spans="1:14" s="68" customFormat="1" ht="18" customHeight="1">
      <c r="A65" s="17">
        <v>54</v>
      </c>
      <c r="B65" s="90" t="s">
        <v>313</v>
      </c>
      <c r="C65" s="16">
        <f>C66+C67+C68+C69+C70+C71+C72</f>
        <v>0</v>
      </c>
      <c r="D65" s="16">
        <f aca="true" t="shared" si="15" ref="D65:M65">D66+D67+D68+D69+D70+D71+D72</f>
        <v>0</v>
      </c>
      <c r="E65" s="16">
        <f t="shared" si="15"/>
        <v>29</v>
      </c>
      <c r="F65" s="16">
        <f t="shared" si="15"/>
        <v>187</v>
      </c>
      <c r="G65" s="16">
        <f t="shared" si="15"/>
        <v>58233</v>
      </c>
      <c r="H65" s="16">
        <f t="shared" si="15"/>
        <v>17275</v>
      </c>
      <c r="I65" s="16">
        <f t="shared" si="15"/>
        <v>33015</v>
      </c>
      <c r="J65" s="16">
        <f t="shared" si="14"/>
        <v>33202</v>
      </c>
      <c r="K65" s="16">
        <f t="shared" si="15"/>
        <v>19569</v>
      </c>
      <c r="L65" s="16">
        <f t="shared" si="15"/>
        <v>4470</v>
      </c>
      <c r="M65" s="16">
        <f t="shared" si="15"/>
        <v>9163</v>
      </c>
      <c r="N65" s="17"/>
    </row>
    <row r="66" spans="1:14" s="68" customFormat="1" ht="18" customHeight="1">
      <c r="A66" s="91">
        <v>55</v>
      </c>
      <c r="B66" s="93" t="s">
        <v>314</v>
      </c>
      <c r="C66" s="16"/>
      <c r="D66" s="16"/>
      <c r="E66" s="16">
        <v>29</v>
      </c>
      <c r="F66" s="18">
        <v>187</v>
      </c>
      <c r="G66" s="16">
        <v>1845</v>
      </c>
      <c r="H66" s="16"/>
      <c r="I66" s="16">
        <v>1845</v>
      </c>
      <c r="J66" s="16">
        <f t="shared" si="14"/>
        <v>2032</v>
      </c>
      <c r="K66" s="16">
        <v>1532</v>
      </c>
      <c r="L66" s="18">
        <v>500</v>
      </c>
      <c r="M66" s="18"/>
      <c r="N66" s="17"/>
    </row>
    <row r="67" spans="1:14" s="68" customFormat="1" ht="18" customHeight="1">
      <c r="A67" s="17">
        <v>56</v>
      </c>
      <c r="B67" s="93" t="s">
        <v>315</v>
      </c>
      <c r="C67" s="20"/>
      <c r="D67" s="20"/>
      <c r="E67" s="20"/>
      <c r="F67" s="21"/>
      <c r="G67" s="20"/>
      <c r="H67" s="20"/>
      <c r="I67" s="20"/>
      <c r="J67" s="16">
        <f t="shared" si="14"/>
        <v>0</v>
      </c>
      <c r="K67" s="20"/>
      <c r="L67" s="21"/>
      <c r="M67" s="21"/>
      <c r="N67" s="17"/>
    </row>
    <row r="68" spans="1:14" s="68" customFormat="1" ht="18" customHeight="1">
      <c r="A68" s="91">
        <v>57</v>
      </c>
      <c r="B68" s="93" t="s">
        <v>316</v>
      </c>
      <c r="C68" s="20"/>
      <c r="D68" s="20"/>
      <c r="E68" s="20"/>
      <c r="F68" s="21"/>
      <c r="G68" s="20"/>
      <c r="H68" s="20"/>
      <c r="I68" s="20"/>
      <c r="J68" s="16">
        <f t="shared" si="14"/>
        <v>0</v>
      </c>
      <c r="K68" s="20"/>
      <c r="L68" s="21"/>
      <c r="M68" s="21"/>
      <c r="N68" s="17"/>
    </row>
    <row r="69" spans="1:14" s="68" customFormat="1" ht="18" customHeight="1">
      <c r="A69" s="17">
        <v>58</v>
      </c>
      <c r="B69" s="93" t="s">
        <v>317</v>
      </c>
      <c r="C69" s="20"/>
      <c r="D69" s="20"/>
      <c r="E69" s="20"/>
      <c r="F69" s="21"/>
      <c r="G69" s="20">
        <v>1857</v>
      </c>
      <c r="H69" s="20"/>
      <c r="I69" s="20">
        <v>1857</v>
      </c>
      <c r="J69" s="16">
        <f t="shared" si="14"/>
        <v>1857</v>
      </c>
      <c r="K69" s="20">
        <v>1327</v>
      </c>
      <c r="L69" s="21"/>
      <c r="M69" s="21">
        <v>530</v>
      </c>
      <c r="N69" s="17"/>
    </row>
    <row r="70" spans="1:14" s="68" customFormat="1" ht="18" customHeight="1">
      <c r="A70" s="91">
        <v>59</v>
      </c>
      <c r="B70" s="93" t="s">
        <v>318</v>
      </c>
      <c r="C70" s="20"/>
      <c r="D70" s="20"/>
      <c r="E70" s="20"/>
      <c r="F70" s="21"/>
      <c r="G70" s="20"/>
      <c r="H70" s="20"/>
      <c r="I70" s="20"/>
      <c r="J70" s="16">
        <f t="shared" si="14"/>
        <v>0</v>
      </c>
      <c r="K70" s="20"/>
      <c r="L70" s="21"/>
      <c r="M70" s="21"/>
      <c r="N70" s="17"/>
    </row>
    <row r="71" spans="1:14" s="68" customFormat="1" ht="18" customHeight="1">
      <c r="A71" s="17">
        <v>60</v>
      </c>
      <c r="B71" s="93" t="s">
        <v>319</v>
      </c>
      <c r="C71" s="20"/>
      <c r="D71" s="20"/>
      <c r="E71" s="20"/>
      <c r="F71" s="21"/>
      <c r="G71" s="20">
        <v>52206</v>
      </c>
      <c r="H71" s="20">
        <v>16883</v>
      </c>
      <c r="I71" s="20">
        <v>27380</v>
      </c>
      <c r="J71" s="16">
        <f t="shared" si="14"/>
        <v>27380</v>
      </c>
      <c r="K71" s="20">
        <v>16570</v>
      </c>
      <c r="L71" s="21">
        <v>3970</v>
      </c>
      <c r="M71" s="21">
        <v>6840</v>
      </c>
      <c r="N71" s="17"/>
    </row>
    <row r="72" spans="1:14" s="69" customFormat="1" ht="17.25" customHeight="1">
      <c r="A72" s="91">
        <v>61</v>
      </c>
      <c r="B72" s="93" t="s">
        <v>320</v>
      </c>
      <c r="C72" s="16"/>
      <c r="D72" s="16"/>
      <c r="E72" s="16"/>
      <c r="F72" s="16"/>
      <c r="G72" s="16">
        <v>2325</v>
      </c>
      <c r="H72" s="16">
        <v>392</v>
      </c>
      <c r="I72" s="16">
        <v>1933</v>
      </c>
      <c r="J72" s="16">
        <f t="shared" si="14"/>
        <v>1933</v>
      </c>
      <c r="K72" s="16">
        <v>140</v>
      </c>
      <c r="L72" s="16"/>
      <c r="M72" s="16">
        <v>1793</v>
      </c>
      <c r="N72" s="17"/>
    </row>
    <row r="73" spans="1:14" s="68" customFormat="1" ht="17.25" customHeight="1">
      <c r="A73" s="17">
        <v>62</v>
      </c>
      <c r="B73" s="90" t="s">
        <v>321</v>
      </c>
      <c r="C73" s="16">
        <f>C74+C75+C76+C77+C78</f>
        <v>32</v>
      </c>
      <c r="D73" s="16">
        <f>D74+D75+D76+D77+D78</f>
        <v>0</v>
      </c>
      <c r="E73" s="16">
        <f>E74+E75+E76+E77+E78</f>
        <v>29</v>
      </c>
      <c r="F73" s="16">
        <f>F74+F75+F76+F77+F78</f>
        <v>802</v>
      </c>
      <c r="G73" s="16">
        <f aca="true" t="shared" si="16" ref="G73:M73">G74+G75+G76+G77+G78</f>
        <v>38752</v>
      </c>
      <c r="H73" s="16">
        <f t="shared" si="16"/>
        <v>500</v>
      </c>
      <c r="I73" s="16">
        <f t="shared" si="16"/>
        <v>7451</v>
      </c>
      <c r="J73" s="16">
        <f t="shared" si="14"/>
        <v>8253</v>
      </c>
      <c r="K73" s="16">
        <f t="shared" si="16"/>
        <v>2079</v>
      </c>
      <c r="L73" s="16">
        <f t="shared" si="16"/>
        <v>1470</v>
      </c>
      <c r="M73" s="16">
        <f t="shared" si="16"/>
        <v>4704</v>
      </c>
      <c r="N73" s="17"/>
    </row>
    <row r="74" spans="1:14" s="68" customFormat="1" ht="17.25" customHeight="1">
      <c r="A74" s="91">
        <v>63</v>
      </c>
      <c r="B74" s="93" t="s">
        <v>322</v>
      </c>
      <c r="C74" s="16">
        <v>27</v>
      </c>
      <c r="D74" s="16"/>
      <c r="E74" s="16">
        <v>18</v>
      </c>
      <c r="F74" s="18">
        <v>614</v>
      </c>
      <c r="G74" s="16">
        <v>31737</v>
      </c>
      <c r="H74" s="16">
        <v>400</v>
      </c>
      <c r="I74" s="16">
        <v>2417</v>
      </c>
      <c r="J74" s="16">
        <f t="shared" si="14"/>
        <v>3031</v>
      </c>
      <c r="K74" s="16">
        <v>565</v>
      </c>
      <c r="L74" s="18">
        <v>614</v>
      </c>
      <c r="M74" s="18">
        <v>1852</v>
      </c>
      <c r="N74" s="17"/>
    </row>
    <row r="75" spans="1:14" s="68" customFormat="1" ht="17.25" customHeight="1">
      <c r="A75" s="17">
        <v>64</v>
      </c>
      <c r="B75" s="93" t="s">
        <v>323</v>
      </c>
      <c r="C75" s="16">
        <v>2</v>
      </c>
      <c r="D75" s="16"/>
      <c r="E75" s="16"/>
      <c r="F75" s="18">
        <v>51</v>
      </c>
      <c r="G75" s="16">
        <v>542</v>
      </c>
      <c r="H75" s="16"/>
      <c r="I75" s="16">
        <v>277</v>
      </c>
      <c r="J75" s="16">
        <f t="shared" si="14"/>
        <v>328</v>
      </c>
      <c r="K75" s="16">
        <v>212</v>
      </c>
      <c r="L75" s="18">
        <v>38</v>
      </c>
      <c r="M75" s="18">
        <v>78</v>
      </c>
      <c r="N75" s="17"/>
    </row>
    <row r="76" spans="1:14" s="68" customFormat="1" ht="17.25" customHeight="1">
      <c r="A76" s="91">
        <v>65</v>
      </c>
      <c r="B76" s="93" t="s">
        <v>324</v>
      </c>
      <c r="C76" s="16">
        <v>3</v>
      </c>
      <c r="D76" s="16"/>
      <c r="E76" s="16">
        <v>11</v>
      </c>
      <c r="F76" s="18">
        <v>137</v>
      </c>
      <c r="G76" s="16">
        <v>5508</v>
      </c>
      <c r="H76" s="16">
        <v>100</v>
      </c>
      <c r="I76" s="16">
        <v>3792</v>
      </c>
      <c r="J76" s="16">
        <f t="shared" si="14"/>
        <v>3929</v>
      </c>
      <c r="K76" s="16">
        <v>1253</v>
      </c>
      <c r="L76" s="18">
        <v>98</v>
      </c>
      <c r="M76" s="18">
        <v>2578</v>
      </c>
      <c r="N76" s="17"/>
    </row>
    <row r="77" spans="1:14" s="68" customFormat="1" ht="17.25" customHeight="1">
      <c r="A77" s="17">
        <v>66</v>
      </c>
      <c r="B77" s="93" t="s">
        <v>325</v>
      </c>
      <c r="C77" s="16"/>
      <c r="D77" s="16"/>
      <c r="E77" s="16"/>
      <c r="F77" s="18"/>
      <c r="G77" s="16"/>
      <c r="H77" s="16"/>
      <c r="I77" s="16"/>
      <c r="J77" s="16">
        <f t="shared" si="14"/>
        <v>0</v>
      </c>
      <c r="K77" s="16"/>
      <c r="L77" s="18"/>
      <c r="M77" s="18"/>
      <c r="N77" s="17"/>
    </row>
    <row r="78" spans="1:14" s="69" customFormat="1" ht="17.25" customHeight="1">
      <c r="A78" s="91">
        <v>67</v>
      </c>
      <c r="B78" s="93" t="s">
        <v>326</v>
      </c>
      <c r="C78" s="16"/>
      <c r="D78" s="16"/>
      <c r="E78" s="16"/>
      <c r="F78" s="16"/>
      <c r="G78" s="16">
        <v>965</v>
      </c>
      <c r="H78" s="16"/>
      <c r="I78" s="16">
        <v>965</v>
      </c>
      <c r="J78" s="16">
        <f t="shared" si="14"/>
        <v>965</v>
      </c>
      <c r="K78" s="16">
        <v>49</v>
      </c>
      <c r="L78" s="16">
        <v>720</v>
      </c>
      <c r="M78" s="16">
        <v>196</v>
      </c>
      <c r="N78" s="17"/>
    </row>
    <row r="79" spans="1:14" s="68" customFormat="1" ht="17.25" customHeight="1">
      <c r="A79" s="17">
        <v>68</v>
      </c>
      <c r="B79" s="100" t="s">
        <v>327</v>
      </c>
      <c r="C79" s="16">
        <f aca="true" t="shared" si="17" ref="C79:M79">C80+C81</f>
        <v>0</v>
      </c>
      <c r="D79" s="16">
        <f t="shared" si="17"/>
        <v>0</v>
      </c>
      <c r="E79" s="16">
        <f t="shared" si="17"/>
        <v>0</v>
      </c>
      <c r="F79" s="16">
        <f t="shared" si="17"/>
        <v>0</v>
      </c>
      <c r="G79" s="16">
        <f t="shared" si="17"/>
        <v>5964</v>
      </c>
      <c r="H79" s="16">
        <f t="shared" si="17"/>
        <v>1334</v>
      </c>
      <c r="I79" s="16">
        <f t="shared" si="17"/>
        <v>3629</v>
      </c>
      <c r="J79" s="16">
        <f t="shared" si="14"/>
        <v>3629</v>
      </c>
      <c r="K79" s="16">
        <f t="shared" si="17"/>
        <v>971</v>
      </c>
      <c r="L79" s="16">
        <f t="shared" si="17"/>
        <v>0</v>
      </c>
      <c r="M79" s="16">
        <f t="shared" si="17"/>
        <v>2658</v>
      </c>
      <c r="N79" s="17"/>
    </row>
    <row r="80" spans="1:14" s="68" customFormat="1" ht="17.25" customHeight="1">
      <c r="A80" s="91">
        <v>69</v>
      </c>
      <c r="B80" s="101" t="s">
        <v>328</v>
      </c>
      <c r="C80" s="16"/>
      <c r="D80" s="16"/>
      <c r="E80" s="16"/>
      <c r="F80" s="16"/>
      <c r="G80" s="16"/>
      <c r="H80" s="16"/>
      <c r="I80" s="16"/>
      <c r="J80" s="16">
        <f t="shared" si="14"/>
        <v>0</v>
      </c>
      <c r="K80" s="16"/>
      <c r="L80" s="18"/>
      <c r="M80" s="18"/>
      <c r="N80" s="17"/>
    </row>
    <row r="81" spans="1:14" s="68" customFormat="1" ht="17.25" customHeight="1">
      <c r="A81" s="17">
        <v>70</v>
      </c>
      <c r="B81" s="101" t="s">
        <v>329</v>
      </c>
      <c r="C81" s="16"/>
      <c r="D81" s="16"/>
      <c r="E81" s="16"/>
      <c r="F81" s="16"/>
      <c r="G81" s="16">
        <v>5964</v>
      </c>
      <c r="H81" s="16">
        <v>1334</v>
      </c>
      <c r="I81" s="16">
        <v>3629</v>
      </c>
      <c r="J81" s="16">
        <f t="shared" si="14"/>
        <v>3629</v>
      </c>
      <c r="K81" s="16">
        <v>971</v>
      </c>
      <c r="L81" s="18"/>
      <c r="M81" s="18">
        <v>2658</v>
      </c>
      <c r="N81" s="17"/>
    </row>
    <row r="82" spans="1:14" s="68" customFormat="1" ht="17.25" customHeight="1">
      <c r="A82" s="17"/>
      <c r="B82" s="92" t="s">
        <v>330</v>
      </c>
      <c r="C82" s="16">
        <f>C83+C84</f>
        <v>11</v>
      </c>
      <c r="D82" s="16">
        <f>D83+D84</f>
        <v>0</v>
      </c>
      <c r="E82" s="16">
        <f>E83+E84</f>
        <v>9</v>
      </c>
      <c r="F82" s="16">
        <f>F83+F84</f>
        <v>334</v>
      </c>
      <c r="G82" s="16">
        <f aca="true" t="shared" si="18" ref="G82:M82">G83+G84</f>
        <v>10</v>
      </c>
      <c r="H82" s="16">
        <f t="shared" si="18"/>
        <v>0</v>
      </c>
      <c r="I82" s="16">
        <f t="shared" si="18"/>
        <v>10</v>
      </c>
      <c r="J82" s="16">
        <f t="shared" si="18"/>
        <v>344</v>
      </c>
      <c r="K82" s="16">
        <f t="shared" si="18"/>
        <v>175</v>
      </c>
      <c r="L82" s="16">
        <f t="shared" si="18"/>
        <v>169</v>
      </c>
      <c r="M82" s="16">
        <f t="shared" si="18"/>
        <v>0</v>
      </c>
      <c r="N82" s="17"/>
    </row>
    <row r="83" spans="1:14" s="68" customFormat="1" ht="17.25" customHeight="1">
      <c r="A83" s="17"/>
      <c r="B83" s="93" t="s">
        <v>331</v>
      </c>
      <c r="C83" s="16">
        <v>6</v>
      </c>
      <c r="D83" s="16"/>
      <c r="E83" s="16">
        <v>8</v>
      </c>
      <c r="F83" s="16">
        <v>202</v>
      </c>
      <c r="G83" s="16">
        <v>10</v>
      </c>
      <c r="H83" s="16"/>
      <c r="I83" s="16">
        <v>10</v>
      </c>
      <c r="J83" s="16">
        <f aca="true" t="shared" si="19" ref="J83:J88">F83+I83</f>
        <v>212</v>
      </c>
      <c r="K83" s="16">
        <v>99</v>
      </c>
      <c r="L83" s="16">
        <v>113</v>
      </c>
      <c r="M83" s="18"/>
      <c r="N83" s="17"/>
    </row>
    <row r="84" spans="1:14" s="68" customFormat="1" ht="17.25" customHeight="1">
      <c r="A84" s="17"/>
      <c r="B84" s="93" t="s">
        <v>332</v>
      </c>
      <c r="C84" s="16">
        <v>5</v>
      </c>
      <c r="D84" s="16"/>
      <c r="E84" s="16">
        <v>1</v>
      </c>
      <c r="F84" s="16">
        <v>132</v>
      </c>
      <c r="G84" s="16"/>
      <c r="H84" s="16">
        <f>H85+H86+H87</f>
        <v>0</v>
      </c>
      <c r="I84" s="16"/>
      <c r="J84" s="16">
        <f t="shared" si="19"/>
        <v>132</v>
      </c>
      <c r="K84" s="16">
        <v>76</v>
      </c>
      <c r="L84" s="16">
        <v>56</v>
      </c>
      <c r="M84" s="16"/>
      <c r="N84" s="17"/>
    </row>
    <row r="85" spans="1:14" s="68" customFormat="1" ht="17.25" customHeight="1">
      <c r="A85" s="17">
        <v>74</v>
      </c>
      <c r="B85" s="90" t="s">
        <v>333</v>
      </c>
      <c r="C85" s="16">
        <f>C86+C87+C88</f>
        <v>0</v>
      </c>
      <c r="D85" s="16">
        <f aca="true" t="shared" si="20" ref="D85:M85">D86+D87+D88</f>
        <v>0</v>
      </c>
      <c r="E85" s="16">
        <f t="shared" si="20"/>
        <v>0</v>
      </c>
      <c r="F85" s="16">
        <f t="shared" si="20"/>
        <v>0</v>
      </c>
      <c r="G85" s="16">
        <f t="shared" si="20"/>
        <v>1577</v>
      </c>
      <c r="H85" s="16">
        <f t="shared" si="20"/>
        <v>0</v>
      </c>
      <c r="I85" s="16">
        <f t="shared" si="20"/>
        <v>1577</v>
      </c>
      <c r="J85" s="16">
        <f t="shared" si="19"/>
        <v>1577</v>
      </c>
      <c r="K85" s="16">
        <f t="shared" si="20"/>
        <v>1577</v>
      </c>
      <c r="L85" s="16">
        <f t="shared" si="20"/>
        <v>0</v>
      </c>
      <c r="M85" s="16">
        <f t="shared" si="20"/>
        <v>0</v>
      </c>
      <c r="N85" s="17"/>
    </row>
    <row r="86" spans="1:14" s="68" customFormat="1" ht="17.25" customHeight="1">
      <c r="A86" s="91">
        <v>75</v>
      </c>
      <c r="B86" s="93" t="s">
        <v>334</v>
      </c>
      <c r="C86" s="16"/>
      <c r="D86" s="16"/>
      <c r="E86" s="16"/>
      <c r="F86" s="16"/>
      <c r="G86" s="16">
        <v>1067</v>
      </c>
      <c r="H86" s="16"/>
      <c r="I86" s="16">
        <v>1067</v>
      </c>
      <c r="J86" s="16">
        <f t="shared" si="19"/>
        <v>1067</v>
      </c>
      <c r="K86" s="16">
        <v>1067</v>
      </c>
      <c r="L86" s="18"/>
      <c r="M86" s="18"/>
      <c r="N86" s="17"/>
    </row>
    <row r="87" spans="1:14" s="68" customFormat="1" ht="17.25" customHeight="1">
      <c r="A87" s="17">
        <v>76</v>
      </c>
      <c r="B87" s="93" t="s">
        <v>335</v>
      </c>
      <c r="C87" s="16"/>
      <c r="D87" s="16"/>
      <c r="E87" s="16"/>
      <c r="F87" s="16"/>
      <c r="G87" s="16"/>
      <c r="H87" s="16"/>
      <c r="I87" s="16"/>
      <c r="J87" s="16">
        <f t="shared" si="19"/>
        <v>0</v>
      </c>
      <c r="K87" s="16"/>
      <c r="L87" s="18"/>
      <c r="M87" s="18"/>
      <c r="N87" s="17"/>
    </row>
    <row r="88" spans="1:14" s="68" customFormat="1" ht="17.25" customHeight="1">
      <c r="A88" s="91">
        <v>77</v>
      </c>
      <c r="B88" s="93" t="s">
        <v>336</v>
      </c>
      <c r="C88" s="16">
        <f>C89+C90</f>
        <v>0</v>
      </c>
      <c r="D88" s="16">
        <f>D89+D90</f>
        <v>0</v>
      </c>
      <c r="E88" s="16">
        <f>E89+E90</f>
        <v>0</v>
      </c>
      <c r="F88" s="16">
        <f>F89+F90</f>
        <v>0</v>
      </c>
      <c r="G88" s="16">
        <v>510</v>
      </c>
      <c r="H88" s="16">
        <f>H89+H90</f>
        <v>0</v>
      </c>
      <c r="I88" s="16">
        <v>510</v>
      </c>
      <c r="J88" s="16">
        <f t="shared" si="19"/>
        <v>510</v>
      </c>
      <c r="K88" s="16">
        <v>510</v>
      </c>
      <c r="L88" s="16">
        <f>L89+L90</f>
        <v>0</v>
      </c>
      <c r="M88" s="16"/>
      <c r="N88" s="17"/>
    </row>
    <row r="89" spans="1:14" s="68" customFormat="1" ht="17.25" customHeight="1">
      <c r="A89" s="17">
        <v>78</v>
      </c>
      <c r="B89" s="90" t="s">
        <v>337</v>
      </c>
      <c r="C89" s="16">
        <f>C90+C91</f>
        <v>0</v>
      </c>
      <c r="D89" s="16">
        <f aca="true" t="shared" si="21" ref="D89:M89">D90+D91</f>
        <v>0</v>
      </c>
      <c r="E89" s="16">
        <f t="shared" si="21"/>
        <v>0</v>
      </c>
      <c r="F89" s="16">
        <f t="shared" si="21"/>
        <v>0</v>
      </c>
      <c r="G89" s="16">
        <f t="shared" si="21"/>
        <v>0</v>
      </c>
      <c r="H89" s="16">
        <f t="shared" si="21"/>
        <v>0</v>
      </c>
      <c r="I89" s="16">
        <f t="shared" si="21"/>
        <v>0</v>
      </c>
      <c r="J89" s="16">
        <f t="shared" si="21"/>
        <v>0</v>
      </c>
      <c r="K89" s="16">
        <f t="shared" si="21"/>
        <v>0</v>
      </c>
      <c r="L89" s="16">
        <f t="shared" si="21"/>
        <v>0</v>
      </c>
      <c r="M89" s="16">
        <f t="shared" si="21"/>
        <v>0</v>
      </c>
      <c r="N89" s="17"/>
    </row>
    <row r="90" spans="1:14" s="68" customFormat="1" ht="17.25" customHeight="1">
      <c r="A90" s="91">
        <v>79</v>
      </c>
      <c r="B90" s="16" t="s">
        <v>338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8"/>
      <c r="N90" s="17"/>
    </row>
    <row r="91" spans="1:14" s="68" customFormat="1" ht="17.25" customHeight="1">
      <c r="A91" s="91"/>
      <c r="B91" s="93" t="s">
        <v>339</v>
      </c>
      <c r="C91" s="16">
        <f aca="true" t="shared" si="22" ref="C91:L91">C92+C93</f>
        <v>0</v>
      </c>
      <c r="D91" s="16">
        <f t="shared" si="22"/>
        <v>0</v>
      </c>
      <c r="E91" s="16">
        <f t="shared" si="22"/>
        <v>0</v>
      </c>
      <c r="F91" s="16">
        <f t="shared" si="22"/>
        <v>0</v>
      </c>
      <c r="G91" s="16">
        <f t="shared" si="22"/>
        <v>0</v>
      </c>
      <c r="H91" s="16">
        <f t="shared" si="22"/>
        <v>0</v>
      </c>
      <c r="I91" s="16">
        <f t="shared" si="22"/>
        <v>0</v>
      </c>
      <c r="J91" s="16">
        <f t="shared" si="22"/>
        <v>0</v>
      </c>
      <c r="K91" s="16">
        <f t="shared" si="22"/>
        <v>0</v>
      </c>
      <c r="L91" s="16">
        <f t="shared" si="22"/>
        <v>0</v>
      </c>
      <c r="M91" s="16"/>
      <c r="N91" s="17"/>
    </row>
    <row r="92" spans="1:14" s="68" customFormat="1" ht="17.25" customHeight="1">
      <c r="A92" s="17">
        <v>80</v>
      </c>
      <c r="B92" s="90" t="s">
        <v>340</v>
      </c>
      <c r="C92" s="16">
        <f>C93+C94</f>
        <v>0</v>
      </c>
      <c r="D92" s="16">
        <f aca="true" t="shared" si="23" ref="D92:M92">D93+D94</f>
        <v>0</v>
      </c>
      <c r="E92" s="16">
        <f t="shared" si="23"/>
        <v>0</v>
      </c>
      <c r="F92" s="16">
        <f t="shared" si="23"/>
        <v>0</v>
      </c>
      <c r="G92" s="16">
        <f t="shared" si="23"/>
        <v>0</v>
      </c>
      <c r="H92" s="16">
        <f t="shared" si="23"/>
        <v>0</v>
      </c>
      <c r="I92" s="16">
        <f t="shared" si="23"/>
        <v>0</v>
      </c>
      <c r="J92" s="16">
        <f t="shared" si="23"/>
        <v>0</v>
      </c>
      <c r="K92" s="16">
        <f t="shared" si="23"/>
        <v>0</v>
      </c>
      <c r="L92" s="16">
        <f t="shared" si="23"/>
        <v>0</v>
      </c>
      <c r="M92" s="16">
        <f t="shared" si="23"/>
        <v>0</v>
      </c>
      <c r="N92" s="17"/>
    </row>
    <row r="93" spans="2:14" ht="14.25">
      <c r="B93" s="16" t="s">
        <v>341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8"/>
      <c r="N93" s="17"/>
    </row>
    <row r="94" spans="2:14" s="68" customFormat="1" ht="12">
      <c r="B94" s="93" t="s">
        <v>342</v>
      </c>
      <c r="C94" s="16"/>
      <c r="D94" s="16"/>
      <c r="E94" s="16"/>
      <c r="F94" s="16"/>
      <c r="G94" s="16"/>
      <c r="H94" s="16"/>
      <c r="I94" s="16"/>
      <c r="J94" s="16"/>
      <c r="K94" s="16"/>
      <c r="L94" s="18"/>
      <c r="M94" s="18"/>
      <c r="N94" s="17"/>
    </row>
    <row r="95" spans="2:14" s="68" customFormat="1" ht="12">
      <c r="B95" s="90" t="s">
        <v>343</v>
      </c>
      <c r="C95" s="16"/>
      <c r="D95" s="16"/>
      <c r="E95" s="16"/>
      <c r="F95" s="16"/>
      <c r="G95" s="16">
        <v>600</v>
      </c>
      <c r="H95" s="16"/>
      <c r="I95" s="16">
        <v>600</v>
      </c>
      <c r="J95" s="16">
        <v>600</v>
      </c>
      <c r="K95" s="16">
        <v>600</v>
      </c>
      <c r="L95" s="16"/>
      <c r="M95" s="16"/>
      <c r="N95" s="17"/>
    </row>
    <row r="96" spans="2:14" s="68" customFormat="1" ht="14.25">
      <c r="B96" s="92" t="s">
        <v>344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="68" customFormat="1" ht="14.25">
      <c r="B97"/>
    </row>
    <row r="98" s="68" customFormat="1" ht="12"/>
    <row r="99" s="68" customFormat="1" ht="12"/>
    <row r="100" s="68" customFormat="1" ht="12"/>
    <row r="101" s="68" customFormat="1" ht="12"/>
    <row r="102" s="68" customFormat="1" ht="12"/>
    <row r="103" s="68" customFormat="1" ht="12"/>
    <row r="104" s="68" customFormat="1" ht="12"/>
    <row r="105" s="68" customFormat="1" ht="12"/>
    <row r="106" s="68" customFormat="1" ht="12"/>
    <row r="107" s="68" customFormat="1" ht="12"/>
    <row r="108" spans="2:14" ht="14.2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 ht="14.2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 ht="14.2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ht="14.25">
      <c r="B111" s="68"/>
    </row>
  </sheetData>
  <sheetProtection/>
  <mergeCells count="18">
    <mergeCell ref="A2:N2"/>
    <mergeCell ref="A3:B3"/>
    <mergeCell ref="C4:E4"/>
    <mergeCell ref="H4:I4"/>
    <mergeCell ref="K4:M4"/>
    <mergeCell ref="C5:D5"/>
    <mergeCell ref="A7:B7"/>
    <mergeCell ref="E5:E6"/>
    <mergeCell ref="F4:F6"/>
    <mergeCell ref="G4:G6"/>
    <mergeCell ref="H5:H6"/>
    <mergeCell ref="I5:I6"/>
    <mergeCell ref="J4:J6"/>
    <mergeCell ref="K5:K6"/>
    <mergeCell ref="L5:L6"/>
    <mergeCell ref="M5:M6"/>
    <mergeCell ref="N4:N6"/>
    <mergeCell ref="A4:B6"/>
  </mergeCells>
  <printOptions/>
  <pageMargins left="0.55" right="0.2" top="0.75" bottom="0.59" header="0.51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Q29" sqref="Q29"/>
    </sheetView>
  </sheetViews>
  <sheetFormatPr defaultColWidth="9.00390625" defaultRowHeight="14.25"/>
  <cols>
    <col min="1" max="1" width="7.75390625" style="0" customWidth="1"/>
    <col min="2" max="2" width="8.375" style="0" customWidth="1"/>
    <col min="3" max="3" width="16.375" style="0" customWidth="1"/>
    <col min="4" max="5" width="7.75390625" style="0" customWidth="1"/>
    <col min="11" max="11" width="7.625" style="0" customWidth="1"/>
    <col min="12" max="12" width="6.625" style="0" customWidth="1"/>
    <col min="14" max="14" width="6.875" style="0" customWidth="1"/>
    <col min="15" max="15" width="7.75390625" style="0" customWidth="1"/>
  </cols>
  <sheetData>
    <row r="1" ht="14.25">
      <c r="A1" t="s">
        <v>345</v>
      </c>
    </row>
    <row r="2" spans="1:16" ht="22.5">
      <c r="A2" s="42" t="s">
        <v>346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0.25">
      <c r="A3" s="43"/>
    </row>
    <row r="4" spans="1:16" ht="14.25">
      <c r="A4" s="44"/>
      <c r="P4" t="s">
        <v>347</v>
      </c>
    </row>
    <row r="5" spans="1:16" ht="23.25">
      <c r="A5" s="45" t="s">
        <v>348</v>
      </c>
      <c r="B5" s="45" t="s">
        <v>349</v>
      </c>
      <c r="C5" s="45" t="s">
        <v>350</v>
      </c>
      <c r="D5" s="45" t="s">
        <v>351</v>
      </c>
      <c r="E5" s="45" t="s">
        <v>352</v>
      </c>
      <c r="F5" s="45" t="s">
        <v>353</v>
      </c>
      <c r="G5" s="45" t="s">
        <v>354</v>
      </c>
      <c r="H5" s="45" t="s">
        <v>355</v>
      </c>
      <c r="I5" s="45" t="s">
        <v>234</v>
      </c>
      <c r="J5" s="45" t="s">
        <v>356</v>
      </c>
      <c r="K5" s="45" t="s">
        <v>357</v>
      </c>
      <c r="L5" s="45" t="s">
        <v>358</v>
      </c>
      <c r="M5" s="45" t="s">
        <v>359</v>
      </c>
      <c r="N5" s="45" t="s">
        <v>360</v>
      </c>
      <c r="O5" s="45" t="s">
        <v>361</v>
      </c>
      <c r="P5" s="45" t="s">
        <v>362</v>
      </c>
    </row>
    <row r="6" spans="1:16" ht="15">
      <c r="A6" s="45"/>
      <c r="B6" s="45"/>
      <c r="C6" s="46" t="s">
        <v>363</v>
      </c>
      <c r="D6" s="47"/>
      <c r="E6" s="47"/>
      <c r="F6" s="48">
        <v>30</v>
      </c>
      <c r="G6" s="48" t="s">
        <v>364</v>
      </c>
      <c r="H6" s="48">
        <v>5000</v>
      </c>
      <c r="I6" s="64">
        <v>150000</v>
      </c>
      <c r="J6" s="45"/>
      <c r="K6" s="45"/>
      <c r="L6" s="45"/>
      <c r="M6" s="45"/>
      <c r="N6" s="45"/>
      <c r="O6" s="45"/>
      <c r="P6" s="45"/>
    </row>
    <row r="7" spans="1:16" ht="15">
      <c r="A7" s="49"/>
      <c r="B7" s="50"/>
      <c r="C7" s="51" t="s">
        <v>365</v>
      </c>
      <c r="D7" s="52"/>
      <c r="E7" s="52"/>
      <c r="F7" s="53">
        <v>20</v>
      </c>
      <c r="G7" s="53" t="s">
        <v>364</v>
      </c>
      <c r="H7" s="53">
        <v>1000</v>
      </c>
      <c r="I7" s="65">
        <v>20000</v>
      </c>
      <c r="J7" s="66"/>
      <c r="K7" s="66"/>
      <c r="L7" s="66"/>
      <c r="M7" s="66"/>
      <c r="N7" s="66"/>
      <c r="O7" s="66"/>
      <c r="P7" s="66"/>
    </row>
    <row r="8" spans="1:16" ht="15">
      <c r="A8" s="49"/>
      <c r="B8" s="50"/>
      <c r="C8" s="51" t="s">
        <v>366</v>
      </c>
      <c r="D8" s="52"/>
      <c r="E8" s="52"/>
      <c r="F8" s="53">
        <v>1</v>
      </c>
      <c r="G8" s="53" t="s">
        <v>364</v>
      </c>
      <c r="H8" s="53">
        <v>60000</v>
      </c>
      <c r="I8" s="65">
        <v>60000</v>
      </c>
      <c r="J8" s="66"/>
      <c r="K8" s="66"/>
      <c r="L8" s="66"/>
      <c r="M8" s="66"/>
      <c r="N8" s="66"/>
      <c r="O8" s="66"/>
      <c r="P8" s="66"/>
    </row>
    <row r="9" spans="1:16" ht="15">
      <c r="A9" s="49"/>
      <c r="B9" s="50"/>
      <c r="C9" s="51" t="s">
        <v>367</v>
      </c>
      <c r="D9" s="52"/>
      <c r="E9" s="52"/>
      <c r="F9" s="53">
        <v>25</v>
      </c>
      <c r="G9" s="53" t="s">
        <v>368</v>
      </c>
      <c r="H9" s="53">
        <v>1600</v>
      </c>
      <c r="I9" s="65">
        <v>40000</v>
      </c>
      <c r="J9" s="66"/>
      <c r="K9" s="66"/>
      <c r="L9" s="66"/>
      <c r="M9" s="66"/>
      <c r="N9" s="66"/>
      <c r="O9" s="66"/>
      <c r="P9" s="66"/>
    </row>
    <row r="10" spans="1:16" ht="15">
      <c r="A10" s="49"/>
      <c r="B10" s="50"/>
      <c r="C10" s="54" t="s">
        <v>369</v>
      </c>
      <c r="D10" s="52"/>
      <c r="E10" s="52"/>
      <c r="F10" s="54">
        <v>30</v>
      </c>
      <c r="G10" s="54" t="s">
        <v>370</v>
      </c>
      <c r="H10" s="54">
        <v>1500</v>
      </c>
      <c r="I10" s="54">
        <v>45000</v>
      </c>
      <c r="J10" s="66"/>
      <c r="K10" s="66"/>
      <c r="L10" s="66"/>
      <c r="M10" s="66"/>
      <c r="N10" s="66"/>
      <c r="O10" s="66"/>
      <c r="P10" s="66"/>
    </row>
    <row r="11" spans="1:16" ht="15">
      <c r="A11" s="49"/>
      <c r="B11" s="50"/>
      <c r="C11" s="54" t="s">
        <v>371</v>
      </c>
      <c r="D11" s="52"/>
      <c r="E11" s="52"/>
      <c r="F11" s="54">
        <v>1</v>
      </c>
      <c r="G11" s="54" t="s">
        <v>372</v>
      </c>
      <c r="H11" s="54">
        <v>60000</v>
      </c>
      <c r="I11" s="54">
        <v>60000</v>
      </c>
      <c r="J11" s="66"/>
      <c r="K11" s="66"/>
      <c r="L11" s="66"/>
      <c r="M11" s="66"/>
      <c r="N11" s="66"/>
      <c r="O11" s="66"/>
      <c r="P11" s="66"/>
    </row>
    <row r="12" spans="1:16" ht="15">
      <c r="A12" s="49"/>
      <c r="B12" s="50"/>
      <c r="C12" s="55" t="s">
        <v>373</v>
      </c>
      <c r="D12" s="52"/>
      <c r="E12" s="52"/>
      <c r="F12" s="54">
        <v>1</v>
      </c>
      <c r="G12" s="54" t="s">
        <v>374</v>
      </c>
      <c r="H12" s="54">
        <v>1300000</v>
      </c>
      <c r="I12" s="54">
        <v>1300000</v>
      </c>
      <c r="J12" s="66"/>
      <c r="K12" s="66"/>
      <c r="L12" s="66"/>
      <c r="M12" s="66"/>
      <c r="N12" s="66"/>
      <c r="O12" s="66"/>
      <c r="P12" s="66"/>
    </row>
    <row r="13" spans="1:16" ht="15">
      <c r="A13" s="49"/>
      <c r="B13" s="50"/>
      <c r="C13" s="56" t="s">
        <v>375</v>
      </c>
      <c r="D13" s="52"/>
      <c r="E13" s="52"/>
      <c r="F13" s="54">
        <v>1</v>
      </c>
      <c r="G13" s="57" t="s">
        <v>376</v>
      </c>
      <c r="H13" s="54">
        <v>150000</v>
      </c>
      <c r="I13" s="54">
        <v>150000</v>
      </c>
      <c r="J13" s="66"/>
      <c r="K13" s="66"/>
      <c r="L13" s="66"/>
      <c r="M13" s="66"/>
      <c r="N13" s="66"/>
      <c r="O13" s="66"/>
      <c r="P13" s="66"/>
    </row>
    <row r="14" spans="1:16" ht="15">
      <c r="A14" s="49"/>
      <c r="B14" s="58"/>
      <c r="C14" s="59" t="s">
        <v>377</v>
      </c>
      <c r="D14" s="52"/>
      <c r="E14" s="52"/>
      <c r="F14" s="54">
        <v>1</v>
      </c>
      <c r="G14" s="57" t="s">
        <v>378</v>
      </c>
      <c r="H14" s="54">
        <v>280000</v>
      </c>
      <c r="I14" s="54">
        <v>280000</v>
      </c>
      <c r="J14" s="66"/>
      <c r="K14" s="66"/>
      <c r="L14" s="66"/>
      <c r="M14" s="66"/>
      <c r="N14" s="66"/>
      <c r="O14" s="66"/>
      <c r="P14" s="66"/>
    </row>
    <row r="15" spans="1:16" ht="15">
      <c r="A15" s="49"/>
      <c r="B15" s="50"/>
      <c r="C15" s="59" t="s">
        <v>379</v>
      </c>
      <c r="D15" s="52"/>
      <c r="E15" s="52"/>
      <c r="F15" s="52">
        <v>1</v>
      </c>
      <c r="G15" s="57" t="s">
        <v>378</v>
      </c>
      <c r="H15" s="60">
        <v>878000</v>
      </c>
      <c r="I15" s="60">
        <v>878000</v>
      </c>
      <c r="J15" s="66"/>
      <c r="K15" s="66"/>
      <c r="L15" s="66"/>
      <c r="M15" s="66"/>
      <c r="N15" s="66"/>
      <c r="O15" s="66"/>
      <c r="P15" s="66"/>
    </row>
    <row r="16" spans="1:16" ht="14.25">
      <c r="A16" s="49"/>
      <c r="B16" s="50"/>
      <c r="C16" s="52"/>
      <c r="D16" s="52"/>
      <c r="E16" s="52"/>
      <c r="F16" s="52"/>
      <c r="G16" s="52"/>
      <c r="H16" s="52"/>
      <c r="I16" s="52"/>
      <c r="J16" s="66"/>
      <c r="K16" s="66"/>
      <c r="L16" s="66"/>
      <c r="M16" s="66"/>
      <c r="N16" s="66"/>
      <c r="O16" s="66"/>
      <c r="P16" s="66"/>
    </row>
    <row r="17" spans="1:16" ht="14.25">
      <c r="A17" s="15"/>
      <c r="B17" s="15"/>
      <c r="C17" s="61"/>
      <c r="D17" s="61"/>
      <c r="E17" s="61"/>
      <c r="F17" s="61"/>
      <c r="G17" s="61"/>
      <c r="H17" s="61"/>
      <c r="I17" s="61"/>
      <c r="J17" s="15"/>
      <c r="K17" s="15"/>
      <c r="L17" s="15"/>
      <c r="M17" s="15"/>
      <c r="N17" s="15"/>
      <c r="O17" s="15"/>
      <c r="P17" s="15"/>
    </row>
    <row r="18" spans="1:16" ht="14.25">
      <c r="A18" s="15"/>
      <c r="B18" s="15"/>
      <c r="C18" s="61"/>
      <c r="D18" s="61"/>
      <c r="E18" s="61"/>
      <c r="F18" s="61"/>
      <c r="G18" s="61"/>
      <c r="H18" s="61"/>
      <c r="I18" s="61"/>
      <c r="J18" s="15"/>
      <c r="K18" s="15"/>
      <c r="L18" s="15"/>
      <c r="M18" s="15"/>
      <c r="N18" s="15"/>
      <c r="O18" s="15"/>
      <c r="P18" s="15"/>
    </row>
    <row r="19" spans="1:16" ht="14.25">
      <c r="A19" s="15"/>
      <c r="B19" s="15"/>
      <c r="C19" s="61"/>
      <c r="D19" s="61"/>
      <c r="E19" s="61"/>
      <c r="F19" s="61"/>
      <c r="G19" s="61"/>
      <c r="H19" s="61"/>
      <c r="I19" s="61"/>
      <c r="J19" s="15"/>
      <c r="K19" s="15"/>
      <c r="L19" s="15"/>
      <c r="M19" s="15"/>
      <c r="N19" s="15"/>
      <c r="O19" s="15"/>
      <c r="P19" s="15"/>
    </row>
    <row r="20" spans="1:16" ht="14.25">
      <c r="A20" s="15"/>
      <c r="B20" s="15"/>
      <c r="C20" s="62"/>
      <c r="D20" s="62"/>
      <c r="E20" s="62"/>
      <c r="F20" s="62"/>
      <c r="G20" s="62"/>
      <c r="H20" s="62"/>
      <c r="I20" s="62"/>
      <c r="J20" s="15"/>
      <c r="K20" s="15"/>
      <c r="L20" s="15"/>
      <c r="M20" s="15"/>
      <c r="N20" s="15"/>
      <c r="O20" s="15"/>
      <c r="P20" s="15"/>
    </row>
    <row r="21" spans="1:16" ht="14.25">
      <c r="A21" s="15"/>
      <c r="B21" s="15"/>
      <c r="C21" s="61"/>
      <c r="D21" s="61"/>
      <c r="E21" s="61"/>
      <c r="F21" s="61"/>
      <c r="G21" s="60"/>
      <c r="H21" s="61"/>
      <c r="I21" s="61"/>
      <c r="J21" s="15"/>
      <c r="K21" s="15"/>
      <c r="L21" s="15"/>
      <c r="M21" s="15"/>
      <c r="N21" s="15"/>
      <c r="O21" s="15"/>
      <c r="P21" s="15"/>
    </row>
    <row r="22" spans="1:16" ht="14.25">
      <c r="A22" s="15"/>
      <c r="B22" s="15"/>
      <c r="C22" s="61"/>
      <c r="D22" s="61"/>
      <c r="E22" s="61"/>
      <c r="F22" s="61"/>
      <c r="G22" s="61"/>
      <c r="H22" s="61"/>
      <c r="I22" s="61"/>
      <c r="J22" s="15"/>
      <c r="K22" s="15"/>
      <c r="L22" s="15"/>
      <c r="M22" s="15"/>
      <c r="N22" s="15"/>
      <c r="O22" s="15"/>
      <c r="P22" s="15"/>
    </row>
    <row r="23" spans="1:16" ht="14.25">
      <c r="A23" s="15"/>
      <c r="B23" s="15"/>
      <c r="C23" s="63" t="s">
        <v>234</v>
      </c>
      <c r="D23" s="15"/>
      <c r="E23" s="15"/>
      <c r="F23" s="15"/>
      <c r="G23" s="15"/>
      <c r="H23" s="15"/>
      <c r="I23" s="15">
        <f>SUM(I6:I22)</f>
        <v>2983000</v>
      </c>
      <c r="J23" s="15"/>
      <c r="K23" s="15"/>
      <c r="L23" s="15"/>
      <c r="M23" s="15"/>
      <c r="N23" s="15"/>
      <c r="O23" s="15"/>
      <c r="P23" s="15"/>
    </row>
  </sheetData>
  <sheetProtection/>
  <mergeCells count="1">
    <mergeCell ref="A2:P2"/>
  </mergeCells>
  <printOptions/>
  <pageMargins left="0.71" right="0.71" top="0.75" bottom="0.75" header="0.31" footer="0.31"/>
  <pageSetup fitToHeight="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A1">
      <selection activeCell="AH7" sqref="AH7"/>
    </sheetView>
  </sheetViews>
  <sheetFormatPr defaultColWidth="9.00390625" defaultRowHeight="14.25"/>
  <cols>
    <col min="1" max="1" width="6.375" style="22" customWidth="1"/>
    <col min="2" max="3" width="5.625" style="22" customWidth="1"/>
    <col min="4" max="4" width="6.875" style="22" customWidth="1"/>
    <col min="5" max="7" width="5.625" style="22" customWidth="1"/>
    <col min="8" max="8" width="6.125" style="22" customWidth="1"/>
    <col min="9" max="10" width="5.625" style="22" customWidth="1"/>
    <col min="11" max="11" width="4.625" style="22" customWidth="1"/>
    <col min="12" max="12" width="5.625" style="22" customWidth="1"/>
    <col min="13" max="13" width="4.50390625" style="22" customWidth="1"/>
    <col min="14" max="14" width="3.50390625" style="22" customWidth="1"/>
    <col min="15" max="15" width="4.625" style="22" customWidth="1"/>
    <col min="16" max="16" width="4.375" style="22" customWidth="1"/>
    <col min="17" max="18" width="5.625" style="22" customWidth="1"/>
    <col min="19" max="19" width="6.50390625" style="22" customWidth="1"/>
    <col min="20" max="20" width="6.75390625" style="22" customWidth="1"/>
    <col min="21" max="21" width="6.50390625" style="22" customWidth="1"/>
    <col min="22" max="26" width="5.625" style="22" customWidth="1"/>
    <col min="27" max="27" width="6.875" style="22" customWidth="1"/>
    <col min="28" max="28" width="9.50390625" style="22" customWidth="1"/>
    <col min="29" max="29" width="8.125" style="22" customWidth="1"/>
    <col min="30" max="16384" width="9.00390625" style="22" customWidth="1"/>
  </cols>
  <sheetData>
    <row r="1" ht="14.25">
      <c r="A1" t="s">
        <v>380</v>
      </c>
    </row>
    <row r="2" spans="1:29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34.5" customHeight="1">
      <c r="A3" s="24" t="s">
        <v>381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32.25" customHeight="1">
      <c r="A4" s="25" t="s">
        <v>382</v>
      </c>
      <c r="B4" s="25"/>
      <c r="C4" s="25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8" t="s">
        <v>3</v>
      </c>
    </row>
    <row r="5" spans="1:29" ht="28.5" customHeight="1">
      <c r="A5" s="28" t="s">
        <v>383</v>
      </c>
      <c r="B5" s="28" t="s">
        <v>384</v>
      </c>
      <c r="C5" s="28"/>
      <c r="D5" s="28"/>
      <c r="E5" s="28"/>
      <c r="F5" s="28" t="s">
        <v>385</v>
      </c>
      <c r="G5" s="28"/>
      <c r="H5" s="28"/>
      <c r="I5" s="28"/>
      <c r="J5" s="28"/>
      <c r="K5" s="28"/>
      <c r="L5" s="28"/>
      <c r="M5" s="28" t="s">
        <v>386</v>
      </c>
      <c r="N5" s="28"/>
      <c r="O5" s="28"/>
      <c r="P5" s="28"/>
      <c r="Q5" s="28" t="s">
        <v>387</v>
      </c>
      <c r="R5" s="28"/>
      <c r="S5" s="28"/>
      <c r="T5" s="28"/>
      <c r="U5" s="28"/>
      <c r="V5" s="35" t="s">
        <v>388</v>
      </c>
      <c r="W5" s="36"/>
      <c r="X5" s="35" t="s">
        <v>389</v>
      </c>
      <c r="Y5" s="36"/>
      <c r="Z5" s="35" t="s">
        <v>390</v>
      </c>
      <c r="AA5" s="39"/>
      <c r="AB5" s="36"/>
      <c r="AC5" s="28" t="s">
        <v>391</v>
      </c>
    </row>
    <row r="6" spans="1:29" ht="14.25" customHeight="1">
      <c r="A6" s="28"/>
      <c r="B6" s="28" t="s">
        <v>5</v>
      </c>
      <c r="C6" s="28" t="s">
        <v>7</v>
      </c>
      <c r="D6" s="28" t="s">
        <v>392</v>
      </c>
      <c r="E6" s="28" t="s">
        <v>393</v>
      </c>
      <c r="F6" s="28" t="s">
        <v>5</v>
      </c>
      <c r="G6" s="28" t="s">
        <v>7</v>
      </c>
      <c r="H6" s="29" t="s">
        <v>392</v>
      </c>
      <c r="I6" s="28" t="s">
        <v>81</v>
      </c>
      <c r="J6" s="28"/>
      <c r="K6" s="28" t="s">
        <v>394</v>
      </c>
      <c r="L6" s="28" t="s">
        <v>395</v>
      </c>
      <c r="M6" s="28" t="s">
        <v>5</v>
      </c>
      <c r="N6" s="28" t="s">
        <v>7</v>
      </c>
      <c r="O6" s="28" t="s">
        <v>392</v>
      </c>
      <c r="P6" s="28" t="s">
        <v>393</v>
      </c>
      <c r="Q6" s="28" t="s">
        <v>5</v>
      </c>
      <c r="R6" s="28" t="s">
        <v>7</v>
      </c>
      <c r="S6" s="28" t="s">
        <v>392</v>
      </c>
      <c r="T6" s="28" t="s">
        <v>393</v>
      </c>
      <c r="U6" s="28" t="s">
        <v>396</v>
      </c>
      <c r="V6" s="28" t="s">
        <v>7</v>
      </c>
      <c r="W6" s="28" t="s">
        <v>393</v>
      </c>
      <c r="X6" s="28" t="s">
        <v>7</v>
      </c>
      <c r="Y6" s="28" t="s">
        <v>393</v>
      </c>
      <c r="Z6" s="28" t="s">
        <v>7</v>
      </c>
      <c r="AA6" s="28" t="s">
        <v>393</v>
      </c>
      <c r="AB6" s="28" t="s">
        <v>396</v>
      </c>
      <c r="AC6" s="28"/>
    </row>
    <row r="7" spans="1:29" ht="171" customHeight="1">
      <c r="A7" s="28"/>
      <c r="B7" s="28"/>
      <c r="C7" s="28"/>
      <c r="D7" s="28"/>
      <c r="E7" s="28"/>
      <c r="F7" s="28"/>
      <c r="G7" s="28"/>
      <c r="H7" s="30"/>
      <c r="I7" s="28" t="s">
        <v>397</v>
      </c>
      <c r="J7" s="28" t="s">
        <v>398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11" customHeight="1">
      <c r="A8" s="31" t="s">
        <v>399</v>
      </c>
      <c r="B8" s="32">
        <v>40.59</v>
      </c>
      <c r="C8" s="32">
        <v>22.52</v>
      </c>
      <c r="D8" s="33">
        <f>C8/B8</f>
        <v>0.5548164572554816</v>
      </c>
      <c r="E8" s="32">
        <v>39.37</v>
      </c>
      <c r="F8" s="32">
        <v>24.99</v>
      </c>
      <c r="G8" s="32">
        <v>15.55</v>
      </c>
      <c r="H8" s="33">
        <f>G8/F8</f>
        <v>0.622248899559824</v>
      </c>
      <c r="I8" s="32">
        <v>24.99</v>
      </c>
      <c r="J8" s="32"/>
      <c r="K8" s="32">
        <v>7</v>
      </c>
      <c r="L8" s="32">
        <v>7</v>
      </c>
      <c r="M8" s="32"/>
      <c r="N8" s="32"/>
      <c r="O8" s="33"/>
      <c r="P8" s="32"/>
      <c r="Q8" s="32">
        <v>65.58</v>
      </c>
      <c r="R8" s="32">
        <v>38.07</v>
      </c>
      <c r="S8" s="33">
        <f>R8/Q8</f>
        <v>0.580512351326624</v>
      </c>
      <c r="T8" s="37">
        <v>64.36</v>
      </c>
      <c r="U8" s="33">
        <v>-0.0186</v>
      </c>
      <c r="V8" s="32">
        <v>26.5</v>
      </c>
      <c r="W8" s="32">
        <v>25</v>
      </c>
      <c r="X8" s="32">
        <v>10.61</v>
      </c>
      <c r="Y8" s="32">
        <v>25</v>
      </c>
      <c r="Z8" s="32">
        <f>R8+V8+X8</f>
        <v>75.17999999999999</v>
      </c>
      <c r="AA8" s="32">
        <f>T8+W8+Y8</f>
        <v>114.36</v>
      </c>
      <c r="AB8" s="40">
        <v>-0.011</v>
      </c>
      <c r="AC8" s="41"/>
    </row>
    <row r="9" spans="1:29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v>0</v>
      </c>
      <c r="Z9" s="23"/>
      <c r="AA9" s="23"/>
      <c r="AB9" s="23"/>
      <c r="AC9" s="23"/>
    </row>
    <row r="10" spans="1:26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9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4:20" ht="14.25">
      <c r="D16" s="34"/>
      <c r="H16" s="34"/>
      <c r="O16" s="34"/>
      <c r="S16" s="34"/>
      <c r="T16" s="34"/>
    </row>
    <row r="17" spans="4:20" ht="14.25">
      <c r="D17" s="34"/>
      <c r="H17" s="34"/>
      <c r="O17" s="34"/>
      <c r="S17" s="34"/>
      <c r="T17" s="34"/>
    </row>
    <row r="18" spans="4:20" ht="14.25">
      <c r="D18" s="34"/>
      <c r="H18" s="34"/>
      <c r="O18" s="34"/>
      <c r="S18" s="34"/>
      <c r="T18" s="34"/>
    </row>
    <row r="19" spans="4:20" ht="14.25">
      <c r="D19" s="34"/>
      <c r="H19" s="34"/>
      <c r="O19" s="34"/>
      <c r="S19" s="34"/>
      <c r="T19" s="34"/>
    </row>
    <row r="20" spans="4:20" ht="14.25">
      <c r="D20" s="34"/>
      <c r="H20" s="34"/>
      <c r="O20" s="34"/>
      <c r="S20" s="34"/>
      <c r="T20" s="34"/>
    </row>
    <row r="21" spans="4:20" ht="14.25">
      <c r="D21" s="34"/>
      <c r="H21" s="34"/>
      <c r="O21" s="34"/>
      <c r="S21" s="34"/>
      <c r="T21" s="34"/>
    </row>
    <row r="22" spans="4:20" ht="14.25">
      <c r="D22" s="34"/>
      <c r="H22" s="34"/>
      <c r="O22" s="34"/>
      <c r="S22" s="34"/>
      <c r="T22" s="34"/>
    </row>
    <row r="23" spans="4:20" ht="14.25">
      <c r="D23" s="34"/>
      <c r="H23" s="34"/>
      <c r="O23" s="34"/>
      <c r="S23" s="34"/>
      <c r="T23" s="34"/>
    </row>
    <row r="24" spans="4:20" ht="14.25">
      <c r="D24" s="34"/>
      <c r="H24" s="34"/>
      <c r="O24" s="34"/>
      <c r="S24" s="34"/>
      <c r="T24" s="34"/>
    </row>
    <row r="25" spans="4:20" ht="14.25">
      <c r="D25" s="34"/>
      <c r="H25" s="34"/>
      <c r="O25" s="34"/>
      <c r="S25" s="34"/>
      <c r="T25" s="34"/>
    </row>
    <row r="26" spans="4:20" ht="14.25">
      <c r="D26" s="34"/>
      <c r="H26" s="34"/>
      <c r="O26" s="34"/>
      <c r="S26" s="34"/>
      <c r="T26" s="34"/>
    </row>
    <row r="27" spans="4:20" ht="14.25">
      <c r="D27" s="34"/>
      <c r="H27" s="34"/>
      <c r="O27" s="34"/>
      <c r="S27" s="34"/>
      <c r="T27" s="34"/>
    </row>
    <row r="28" spans="4:8" ht="14.25">
      <c r="D28" s="34"/>
      <c r="H28" s="34"/>
    </row>
  </sheetData>
  <sheetProtection/>
  <mergeCells count="37">
    <mergeCell ref="A3:AC3"/>
    <mergeCell ref="A4:C4"/>
    <mergeCell ref="B5:E5"/>
    <mergeCell ref="F5:L5"/>
    <mergeCell ref="M5:P5"/>
    <mergeCell ref="Q5:U5"/>
    <mergeCell ref="V5:W5"/>
    <mergeCell ref="X5:Y5"/>
    <mergeCell ref="Z5:AB5"/>
    <mergeCell ref="I6:J6"/>
    <mergeCell ref="A5:A7"/>
    <mergeCell ref="B6:B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</mergeCells>
  <printOptions/>
  <pageMargins left="0.71" right="0.71" top="0.75" bottom="0.75" header="0.39" footer="0.31"/>
  <pageSetup fitToHeight="1" fitToWidth="1" horizontalDpi="600" verticalDpi="6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S26" sqref="S26"/>
    </sheetView>
  </sheetViews>
  <sheetFormatPr defaultColWidth="9.00390625" defaultRowHeight="14.25"/>
  <cols>
    <col min="1" max="1" width="18.50390625" style="0" customWidth="1"/>
    <col min="2" max="2" width="10.625" style="0" customWidth="1"/>
    <col min="3" max="3" width="11.00390625" style="0" customWidth="1"/>
    <col min="4" max="4" width="15.125" style="0" customWidth="1"/>
  </cols>
  <sheetData>
    <row r="1" spans="1:8" ht="22.5">
      <c r="A1" s="1" t="s">
        <v>400</v>
      </c>
      <c r="B1" s="1"/>
      <c r="C1" s="1"/>
      <c r="D1" s="1"/>
      <c r="E1" s="2"/>
      <c r="F1" s="2"/>
      <c r="G1" s="2"/>
      <c r="H1" s="2"/>
    </row>
    <row r="2" spans="1:8" ht="14.25">
      <c r="A2" s="3" t="s">
        <v>2</v>
      </c>
      <c r="B2" s="4"/>
      <c r="C2" s="4"/>
      <c r="D2" s="4"/>
      <c r="E2" s="5"/>
      <c r="F2" s="4"/>
      <c r="G2" s="4"/>
      <c r="H2" s="6" t="s">
        <v>3</v>
      </c>
    </row>
    <row r="3" spans="1:8" ht="14.25">
      <c r="A3" s="7" t="s">
        <v>211</v>
      </c>
      <c r="B3" s="7" t="s">
        <v>241</v>
      </c>
      <c r="C3" s="8" t="s">
        <v>242</v>
      </c>
      <c r="D3" s="8"/>
      <c r="E3" s="9" t="s">
        <v>244</v>
      </c>
      <c r="F3" s="10"/>
      <c r="G3" s="10"/>
      <c r="H3" s="11" t="s">
        <v>245</v>
      </c>
    </row>
    <row r="4" spans="1:8" ht="14.25">
      <c r="A4" s="7"/>
      <c r="B4" s="7"/>
      <c r="C4" s="7" t="s">
        <v>248</v>
      </c>
      <c r="D4" s="7" t="s">
        <v>249</v>
      </c>
      <c r="E4" s="11" t="s">
        <v>250</v>
      </c>
      <c r="F4" s="7" t="s">
        <v>251</v>
      </c>
      <c r="G4" s="7" t="s">
        <v>252</v>
      </c>
      <c r="H4" s="12"/>
    </row>
    <row r="5" spans="1:8" ht="14.25">
      <c r="A5" s="7"/>
      <c r="B5" s="7"/>
      <c r="C5" s="7"/>
      <c r="D5" s="7"/>
      <c r="E5" s="13"/>
      <c r="F5" s="14"/>
      <c r="G5" s="14"/>
      <c r="H5" s="13"/>
    </row>
    <row r="6" spans="1:8" ht="24" customHeight="1">
      <c r="A6" s="15"/>
      <c r="B6" s="15"/>
      <c r="C6" s="15"/>
      <c r="D6" s="15"/>
      <c r="E6" s="16"/>
      <c r="F6" s="16"/>
      <c r="G6" s="16"/>
      <c r="H6" s="17"/>
    </row>
    <row r="7" spans="1:8" ht="22.5" customHeight="1">
      <c r="A7" s="15"/>
      <c r="B7" s="15"/>
      <c r="C7" s="15"/>
      <c r="D7" s="15"/>
      <c r="E7" s="16"/>
      <c r="F7" s="18"/>
      <c r="G7" s="18"/>
      <c r="H7" s="17"/>
    </row>
    <row r="8" spans="1:8" ht="24.75" customHeight="1">
      <c r="A8" s="15"/>
      <c r="B8" s="15"/>
      <c r="C8" s="15"/>
      <c r="D8" s="15"/>
      <c r="E8" s="16"/>
      <c r="F8" s="18"/>
      <c r="G8" s="18"/>
      <c r="H8" s="17"/>
    </row>
    <row r="9" spans="1:8" ht="22.5" customHeight="1">
      <c r="A9" s="15"/>
      <c r="B9" s="15"/>
      <c r="C9" s="15"/>
      <c r="D9" s="15"/>
      <c r="E9" s="16"/>
      <c r="F9" s="18"/>
      <c r="G9" s="18"/>
      <c r="H9" s="17"/>
    </row>
    <row r="10" spans="1:8" ht="23.25" customHeight="1">
      <c r="A10" s="15"/>
      <c r="B10" s="15"/>
      <c r="C10" s="15"/>
      <c r="D10" s="15"/>
      <c r="E10" s="16"/>
      <c r="F10" s="18"/>
      <c r="G10" s="18"/>
      <c r="H10" s="17"/>
    </row>
    <row r="11" spans="1:8" ht="23.25" customHeight="1">
      <c r="A11" s="15"/>
      <c r="B11" s="15"/>
      <c r="C11" s="15"/>
      <c r="D11" s="15"/>
      <c r="E11" s="16"/>
      <c r="F11" s="18"/>
      <c r="G11" s="18"/>
      <c r="H11" s="17"/>
    </row>
    <row r="12" spans="1:8" ht="24.75" customHeight="1">
      <c r="A12" s="15"/>
      <c r="B12" s="15"/>
      <c r="C12" s="15"/>
      <c r="D12" s="15"/>
      <c r="E12" s="16"/>
      <c r="F12" s="18"/>
      <c r="G12" s="18"/>
      <c r="H12" s="17"/>
    </row>
    <row r="13" spans="1:8" ht="26.25" customHeight="1">
      <c r="A13" s="15"/>
      <c r="B13" s="15"/>
      <c r="C13" s="15"/>
      <c r="D13" s="15"/>
      <c r="E13" s="16"/>
      <c r="F13" s="18"/>
      <c r="G13" s="18"/>
      <c r="H13" s="17"/>
    </row>
    <row r="14" spans="1:8" ht="23.25" customHeight="1">
      <c r="A14" s="15"/>
      <c r="B14" s="15"/>
      <c r="C14" s="15"/>
      <c r="D14" s="15"/>
      <c r="E14" s="16"/>
      <c r="F14" s="18"/>
      <c r="G14" s="18"/>
      <c r="H14" s="17"/>
    </row>
    <row r="15" spans="1:8" ht="27.75" customHeight="1">
      <c r="A15" s="15"/>
      <c r="B15" s="15"/>
      <c r="C15" s="15"/>
      <c r="D15" s="15"/>
      <c r="E15" s="16"/>
      <c r="F15" s="18"/>
      <c r="G15" s="18"/>
      <c r="H15" s="17"/>
    </row>
    <row r="16" spans="1:8" ht="26.25" customHeight="1">
      <c r="A16" s="15"/>
      <c r="B16" s="15"/>
      <c r="C16" s="15"/>
      <c r="D16" s="15"/>
      <c r="E16" s="16"/>
      <c r="F16" s="18"/>
      <c r="G16" s="18"/>
      <c r="H16" s="17"/>
    </row>
    <row r="17" spans="1:8" ht="34.5" customHeight="1">
      <c r="A17" s="19" t="s">
        <v>234</v>
      </c>
      <c r="B17" s="15"/>
      <c r="C17" s="15"/>
      <c r="D17" s="15"/>
      <c r="E17" s="20"/>
      <c r="F17" s="21"/>
      <c r="G17" s="21"/>
      <c r="H17" s="17"/>
    </row>
  </sheetData>
  <sheetProtection/>
  <mergeCells count="11">
    <mergeCell ref="A2:D2"/>
    <mergeCell ref="C3:D3"/>
    <mergeCell ref="E3:G3"/>
    <mergeCell ref="A3:A5"/>
    <mergeCell ref="B3:B5"/>
    <mergeCell ref="C4:C5"/>
    <mergeCell ref="D4:D5"/>
    <mergeCell ref="E4:E5"/>
    <mergeCell ref="F4:F5"/>
    <mergeCell ref="G4:G5"/>
    <mergeCell ref="H3:H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qhtf</cp:lastModifiedBy>
  <cp:lastPrinted>2018-02-26T02:39:46Z</cp:lastPrinted>
  <dcterms:created xsi:type="dcterms:W3CDTF">2007-09-11T08:17:08Z</dcterms:created>
  <dcterms:modified xsi:type="dcterms:W3CDTF">2018-03-14T02:50:30Z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