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5" activeTab="5"/>
  </bookViews>
  <sheets>
    <sheet name="2018预算执行情况" sheetId="1" r:id="rId1"/>
    <sheet name="收入预算对比表" sheetId="2" r:id="rId2"/>
    <sheet name="2019年支出预算对比表" sheetId="3" r:id="rId3"/>
    <sheet name="2019年收支总表" sheetId="4" r:id="rId4"/>
    <sheet name="2019年支出汇总表" sheetId="5" r:id="rId5"/>
    <sheet name="基本支出" sheetId="6" r:id="rId6"/>
    <sheet name="项目支出" sheetId="7" r:id="rId7"/>
    <sheet name="2019年拟出让用地统计表" sheetId="8" r:id="rId8"/>
    <sheet name="“三公”经费预算与执行对比表" sheetId="9" r:id="rId9"/>
  </sheets>
  <definedNames>
    <definedName name="_xlnm.Print_Titles" localSheetId="0">'2018预算执行情况'!$2:$4</definedName>
    <definedName name="_xlnm.Print_Titles" localSheetId="4">'2019年支出汇总表'!$1:$6</definedName>
    <definedName name="_xlnm.Print_Titles" localSheetId="1">'收入预算对比表'!$1:$4</definedName>
    <definedName name="_xlnm.Print_Titles" localSheetId="6">'项目支出'!$1:$6</definedName>
  </definedNames>
  <calcPr fullCalcOnLoad="1"/>
</workbook>
</file>

<file path=xl/sharedStrings.xml><?xml version="1.0" encoding="utf-8"?>
<sst xmlns="http://schemas.openxmlformats.org/spreadsheetml/2006/main" count="1133" uniqueCount="893">
  <si>
    <t>表一</t>
  </si>
  <si>
    <t>编制单位: 松门镇财政所</t>
  </si>
  <si>
    <t>单位：万元</t>
  </si>
  <si>
    <t>项        目</t>
  </si>
  <si>
    <t>2018年预算数</t>
  </si>
  <si>
    <t>2018年调整后预算数</t>
  </si>
  <si>
    <t>2018年执行数</t>
  </si>
  <si>
    <t>执行率</t>
  </si>
  <si>
    <t>收入合计</t>
  </si>
  <si>
    <t>支出合计</t>
  </si>
  <si>
    <t>一、体制补助（预算内补助）</t>
  </si>
  <si>
    <t>一、一般公共服务支出</t>
  </si>
  <si>
    <t>二、农村税费改革转移支付补助</t>
  </si>
  <si>
    <t>二、公共安全支出</t>
  </si>
  <si>
    <t>三、体制结算补助</t>
  </si>
  <si>
    <t>三、教育支出</t>
  </si>
  <si>
    <t>四、非税收入</t>
  </si>
  <si>
    <t>四、科学技术支出</t>
  </si>
  <si>
    <t xml:space="preserve">   土地出让金返还</t>
  </si>
  <si>
    <t>五、文化旅游体育与传媒支出</t>
  </si>
  <si>
    <t xml:space="preserve">   国有资本经营收入</t>
  </si>
  <si>
    <t>六、社会保障和就业支出</t>
  </si>
  <si>
    <t xml:space="preserve">   国有资源（资产）有偿使用收入</t>
  </si>
  <si>
    <t>七、卫生健康支出</t>
  </si>
  <si>
    <t xml:space="preserve">   其他收入</t>
  </si>
  <si>
    <t>八、节能环保支出</t>
  </si>
  <si>
    <t>五、专项补助收入</t>
  </si>
  <si>
    <t>九、城乡社区支出</t>
  </si>
  <si>
    <t>　  一般预算</t>
  </si>
  <si>
    <t>十、农林水支出</t>
  </si>
  <si>
    <t xml:space="preserve">    基金预算</t>
  </si>
  <si>
    <t>十一、交通运输支出</t>
  </si>
  <si>
    <t>　　　  其中：城建配套费返还</t>
  </si>
  <si>
    <t>十二、资源勘探电力信息等支出</t>
  </si>
  <si>
    <t>六、各部门拨入经费</t>
  </si>
  <si>
    <t>十三、商业服务业等支出</t>
  </si>
  <si>
    <t xml:space="preserve">  其中：村居主要干部报酬</t>
  </si>
  <si>
    <t>十四、住房保障支出</t>
  </si>
  <si>
    <t xml:space="preserve">       离任村居主要干部报酬</t>
  </si>
  <si>
    <t>十五、灾害防治及应急管理支出</t>
  </si>
  <si>
    <t xml:space="preserve">       松门礁山渔港中心码头</t>
  </si>
  <si>
    <t>十六、预备费</t>
  </si>
  <si>
    <t xml:space="preserve">       松门镇高效节水灌溉工程</t>
  </si>
  <si>
    <t>十七、其他支出</t>
  </si>
  <si>
    <t xml:space="preserve">       耕地质量提升项目</t>
  </si>
  <si>
    <t xml:space="preserve">       温岭市东部新区三八塘排捞河工程</t>
  </si>
  <si>
    <t xml:space="preserve">       严家浦引水工程（涵闸工程）</t>
  </si>
  <si>
    <t xml:space="preserve">       美丽河道创建</t>
  </si>
  <si>
    <t xml:space="preserve">       八甲横河支河、复兴塘河美丽河道建设</t>
  </si>
  <si>
    <t xml:space="preserve">       海岸线修复及标准化渔港创建</t>
  </si>
  <si>
    <t xml:space="preserve">      乃崦控制闸更新改造</t>
  </si>
  <si>
    <t xml:space="preserve">       乌坑-山里皇-洞下联网公路工程</t>
  </si>
  <si>
    <t xml:space="preserve">       南乌线美丽公路建设（含大交陈桥工程）</t>
  </si>
  <si>
    <t xml:space="preserve">       七五、 八一省道征迁费用</t>
  </si>
  <si>
    <t xml:space="preserve">       农村公路大中修及桥护栏维修</t>
  </si>
  <si>
    <t xml:space="preserve">       苍山村联网公路建设</t>
  </si>
  <si>
    <t xml:space="preserve">       木耳村联网公路建设</t>
  </si>
  <si>
    <t xml:space="preserve">      松钓公路拓宽提升</t>
  </si>
  <si>
    <t xml:space="preserve">      高标准农田建设</t>
  </si>
  <si>
    <t xml:space="preserve">      旱地改水田工程建设</t>
  </si>
  <si>
    <t xml:space="preserve">      建设用地复垦、改地造田经费</t>
  </si>
  <si>
    <t xml:space="preserve">      沿海路北延</t>
  </si>
  <si>
    <t xml:space="preserve">      龙门大道（松门段）</t>
  </si>
  <si>
    <t xml:space="preserve">      金塘南路（松门段）</t>
  </si>
  <si>
    <t xml:space="preserve">      松航南路（松门段）</t>
  </si>
  <si>
    <t xml:space="preserve">      东部衔接道路两侧回填工程</t>
  </si>
  <si>
    <t xml:space="preserve">      东部衔接道路绿化亮化工程</t>
  </si>
  <si>
    <t xml:space="preserve">      农村生活污水工程</t>
  </si>
  <si>
    <t xml:space="preserve">      美丽乡村建设经费</t>
  </si>
  <si>
    <t xml:space="preserve">      清洁家园保洁员工资补助</t>
  </si>
  <si>
    <t xml:space="preserve">      农村垃圾分类设施建设及设备采购</t>
  </si>
  <si>
    <t xml:space="preserve">      建成区村级污水管网工程</t>
  </si>
  <si>
    <t xml:space="preserve">      镇级污水管网（含污水零直排）工程补助</t>
  </si>
  <si>
    <t xml:space="preserve">     松门镇实验幼儿园迁建工程(原二小幼儿园)</t>
  </si>
  <si>
    <t xml:space="preserve">     松门镇川北管理区改建幼儿园工程</t>
  </si>
  <si>
    <r>
      <t xml:space="preserve">         “</t>
    </r>
    <r>
      <rPr>
        <sz val="10"/>
        <rFont val="宋体"/>
        <family val="0"/>
      </rPr>
      <t>四个平台”及全科网格建设</t>
    </r>
  </si>
  <si>
    <t xml:space="preserve">     居住出租房屋旅馆式管理</t>
  </si>
  <si>
    <t>表二</t>
  </si>
  <si>
    <t>编制单位:松门镇财政所</t>
  </si>
  <si>
    <t>单位:万元</t>
  </si>
  <si>
    <t>收         入</t>
  </si>
  <si>
    <t>2019年预算数</t>
  </si>
  <si>
    <t>比2018年增加</t>
  </si>
  <si>
    <t>1、其他人口与计划生育事务支出</t>
  </si>
  <si>
    <t>2、义务兵优待</t>
  </si>
  <si>
    <t>3、其他支出（民兵训练费）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</si>
  <si>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</si>
  <si>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</si>
  <si>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</si>
  <si>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</si>
  <si>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 xml:space="preserve">      环卫费</t>
  </si>
  <si>
    <t xml:space="preserve">      其他</t>
  </si>
  <si>
    <t>五、专项补助</t>
  </si>
  <si>
    <t>1、一般预算</t>
  </si>
  <si>
    <t xml:space="preserve">  其中：三改一拆补助</t>
  </si>
  <si>
    <t xml:space="preserve">       小城镇环境综合整治补助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</si>
  <si>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</si>
  <si>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</si>
  <si>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</si>
  <si>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村邮、便民服务中心运行补助</t>
  </si>
  <si>
    <t xml:space="preserve">       村一事一议项目</t>
  </si>
  <si>
    <t xml:space="preserve">       残联经费</t>
  </si>
  <si>
    <t>2、基金预算</t>
  </si>
  <si>
    <t xml:space="preserve">   其中： 政府性基金收入－城建配套费返还</t>
  </si>
  <si>
    <t>合       计</t>
  </si>
  <si>
    <t>六、上年结余（净结余）</t>
  </si>
  <si>
    <t xml:space="preserve">  其中：一般预算结余</t>
  </si>
  <si>
    <t xml:space="preserve">       基金预算结余</t>
  </si>
  <si>
    <t>七、各部门拨入经费</t>
  </si>
  <si>
    <t xml:space="preserve">       礁山渔港500吨级码头修复及配套建设</t>
  </si>
  <si>
    <t xml:space="preserve">      乌坑-山里皇-洞下联网公路工程</t>
  </si>
  <si>
    <t xml:space="preserve">       75省道安置小区新建电力及配套工程</t>
  </si>
  <si>
    <t xml:space="preserve">       75省道安置小区进出道路工程</t>
  </si>
  <si>
    <t xml:space="preserve">       81省道主线石板殿段道路两侧景观提升</t>
  </si>
  <si>
    <t xml:space="preserve">       小交陈至炮台山</t>
  </si>
  <si>
    <t xml:space="preserve">       龙门大道西延至75省道连接路建设</t>
  </si>
  <si>
    <t xml:space="preserve">       坦龙线松门段板块修复工程</t>
  </si>
  <si>
    <t xml:space="preserve">       小交陈（水桶岙）至乌坑道路工程</t>
  </si>
  <si>
    <t xml:space="preserve">       纬三路景观天桥工程</t>
  </si>
  <si>
    <t xml:space="preserve">      建城区公厕改造</t>
  </si>
  <si>
    <t xml:space="preserve">      建城区公厕建造工程</t>
  </si>
  <si>
    <t xml:space="preserve">      淋川中学扩建工程</t>
  </si>
  <si>
    <t xml:space="preserve">      建成区生活垃圾分类经费</t>
  </si>
  <si>
    <r>
      <t xml:space="preserve">         “</t>
    </r>
    <r>
      <rPr>
        <sz val="14"/>
        <rFont val="宋体"/>
        <family val="0"/>
      </rPr>
      <t>四个平台”及全科网格建设</t>
    </r>
  </si>
  <si>
    <t>总     计</t>
  </si>
  <si>
    <t>表三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</si>
  <si>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年预算数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</si>
  <si>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年预算数</t>
    </r>
  </si>
  <si>
    <r>
      <t>比201</t>
    </r>
    <r>
      <rPr>
        <sz val="12"/>
        <rFont val="宋体"/>
        <family val="0"/>
      </rPr>
      <t>8</t>
    </r>
    <r>
      <rPr>
        <sz val="12"/>
        <rFont val="宋体"/>
        <family val="0"/>
      </rPr>
      <t>年增加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</si>
  <si>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年预算占比</t>
    </r>
  </si>
  <si>
    <t>预算支出合计</t>
  </si>
  <si>
    <t xml:space="preserve">     其中：新型农村合作医疗支出</t>
  </si>
  <si>
    <t xml:space="preserve">     其中：城乡社区环境卫生</t>
  </si>
  <si>
    <t xml:space="preserve">           城市建设支出</t>
  </si>
  <si>
    <t xml:space="preserve">    其中：五水共治支出</t>
  </si>
  <si>
    <t>表四</t>
  </si>
  <si>
    <t>2019年松门镇财政预算收支汇总表</t>
  </si>
  <si>
    <t>收入预算项目</t>
  </si>
  <si>
    <t>金 额</t>
  </si>
  <si>
    <t>支出预算项目</t>
  </si>
  <si>
    <t>金    额</t>
  </si>
  <si>
    <t>备     注</t>
  </si>
  <si>
    <t>一、体制补助</t>
  </si>
  <si>
    <t>201一般公共服务支出</t>
  </si>
  <si>
    <t>204公共安全支出</t>
  </si>
  <si>
    <t>205教育事业支出</t>
  </si>
  <si>
    <t>206科学技术支出</t>
  </si>
  <si>
    <t>207文化旅游体育与传媒支出</t>
  </si>
  <si>
    <t>208社会保障和就业支出</t>
  </si>
  <si>
    <t>3、国有资源（资产）有偿使用收入</t>
  </si>
  <si>
    <t>210卫生健康支出</t>
  </si>
  <si>
    <t>4、其他收入（环卫费等）</t>
  </si>
  <si>
    <t>211节能环保支出</t>
  </si>
  <si>
    <t>212城乡社区支出</t>
  </si>
  <si>
    <t>213农林水支出</t>
  </si>
  <si>
    <t>214交通运输支出</t>
  </si>
  <si>
    <t>215资源勘探电力信息等支出</t>
  </si>
  <si>
    <t xml:space="preserve"> 其中：农村环境综合整治补助</t>
  </si>
  <si>
    <t>216商品服务业等支出</t>
  </si>
  <si>
    <t xml:space="preserve">      计生抚养费返还收入</t>
  </si>
  <si>
    <t>221住房保障支出</t>
  </si>
  <si>
    <t xml:space="preserve">      …</t>
  </si>
  <si>
    <t>224灾害防治及应急管理支出</t>
  </si>
  <si>
    <t>227预备费</t>
  </si>
  <si>
    <r>
      <t>2</t>
    </r>
    <r>
      <rPr>
        <sz val="11"/>
        <rFont val="宋体"/>
        <family val="0"/>
      </rPr>
      <t>29其他支出</t>
    </r>
  </si>
  <si>
    <t>收入预算合计</t>
  </si>
  <si>
    <t>支出预算合计</t>
  </si>
  <si>
    <t>上年结余</t>
  </si>
  <si>
    <t>年终结余</t>
  </si>
  <si>
    <t>总   计</t>
  </si>
  <si>
    <t>表七</t>
  </si>
  <si>
    <t xml:space="preserve">编制单位:              </t>
  </si>
  <si>
    <t>项目及科目名称</t>
  </si>
  <si>
    <t>人数</t>
  </si>
  <si>
    <t>基本支出全年预算</t>
  </si>
  <si>
    <t>项目支出总投资预算</t>
  </si>
  <si>
    <t>其中：</t>
  </si>
  <si>
    <t>全年预算支出合计</t>
  </si>
  <si>
    <t>其中:</t>
  </si>
  <si>
    <t>备    注</t>
  </si>
  <si>
    <t>财政供养</t>
  </si>
  <si>
    <t>自聘</t>
  </si>
  <si>
    <t>以前年度已支付</t>
  </si>
  <si>
    <t>18年预算数</t>
  </si>
  <si>
    <t>镇本级预算支出</t>
  </si>
  <si>
    <t>市财政补助</t>
  </si>
  <si>
    <t>市各部门专项补助</t>
  </si>
  <si>
    <t>在职</t>
  </si>
  <si>
    <t>退休</t>
  </si>
  <si>
    <t>财政预算总支出</t>
  </si>
  <si>
    <t>一般公共服务支出</t>
  </si>
  <si>
    <t>一、人大事务</t>
  </si>
  <si>
    <t>二、政协事务</t>
  </si>
  <si>
    <t>三、政府办公室及相关机构事务</t>
  </si>
  <si>
    <t>四、统计信息事务</t>
  </si>
  <si>
    <t>五、财政事务</t>
  </si>
  <si>
    <t>六、纪检监察事务</t>
  </si>
  <si>
    <t>七、商贸事务</t>
  </si>
  <si>
    <t>八、宗教事务</t>
  </si>
  <si>
    <t>九、港澳台侨事务</t>
  </si>
  <si>
    <t>十、档案事务</t>
  </si>
  <si>
    <t>十一、群众团体事务</t>
  </si>
  <si>
    <t>十二、党委办公室及相关机构事务</t>
  </si>
  <si>
    <t>十三、组织事务</t>
  </si>
  <si>
    <t>十四、宣传事务</t>
  </si>
  <si>
    <t>十五、统战事务</t>
  </si>
  <si>
    <t>十六、其他一般公共服务支出</t>
  </si>
  <si>
    <t>公共安全支出</t>
  </si>
  <si>
    <t>一、公安</t>
  </si>
  <si>
    <t>二、司法</t>
  </si>
  <si>
    <t>三、其他公共安全支出</t>
  </si>
  <si>
    <t>教育支出</t>
  </si>
  <si>
    <t>一、普通教育</t>
  </si>
  <si>
    <t>二、成人教育</t>
  </si>
  <si>
    <t>三、其他教育</t>
  </si>
  <si>
    <t>科学技术支出</t>
  </si>
  <si>
    <r>
      <t>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技术研究与开发</t>
    </r>
  </si>
  <si>
    <t>二、其他科学技术支出</t>
  </si>
  <si>
    <t>文化旅游体育与传媒支出</t>
  </si>
  <si>
    <t>一、文化和旅游</t>
  </si>
  <si>
    <t>二、文物</t>
  </si>
  <si>
    <t>三、体育</t>
  </si>
  <si>
    <t>四、新闻出版电影</t>
  </si>
  <si>
    <t>五、旅游</t>
  </si>
  <si>
    <t>社会保障和就业支出</t>
  </si>
  <si>
    <t>一、人力资源和社会保障管理事务</t>
  </si>
  <si>
    <t>二、民政管理事务</t>
  </si>
  <si>
    <t>三、行政事业单位离退休</t>
  </si>
  <si>
    <t>四、就业补助</t>
  </si>
  <si>
    <t>五、抚恤</t>
  </si>
  <si>
    <t>六、退役安置</t>
  </si>
  <si>
    <t>七、社会福利</t>
  </si>
  <si>
    <t>八、残疾人事业</t>
  </si>
  <si>
    <t>九、自然灾害生活救助</t>
  </si>
  <si>
    <t>十、最低生活保障</t>
  </si>
  <si>
    <t>十一、其他社会保障和就业支出</t>
  </si>
  <si>
    <t>卫生健康支出</t>
  </si>
  <si>
    <t>一、卫生健康管理事务</t>
  </si>
  <si>
    <t>二、公共卫生</t>
  </si>
  <si>
    <t>三、计划生育事务</t>
  </si>
  <si>
    <t>四、医疗保障</t>
  </si>
  <si>
    <t>五、优抚对象医疗</t>
  </si>
  <si>
    <t>六、其他卫生健康支出</t>
  </si>
  <si>
    <t>节能环保支出</t>
  </si>
  <si>
    <t>一、环境保护管理事务</t>
  </si>
  <si>
    <t>二、污染防治</t>
  </si>
  <si>
    <t>三、自然生态保护</t>
  </si>
  <si>
    <t>四、其他环境保护支出</t>
  </si>
  <si>
    <t>城乡社区支出</t>
  </si>
  <si>
    <t>一、城乡社区管理事务</t>
  </si>
  <si>
    <t>二、城乡社区规划与管理</t>
  </si>
  <si>
    <t>三、城乡社区公共设施</t>
  </si>
  <si>
    <t>四、城乡社区环境卫生</t>
  </si>
  <si>
    <t>五、建设市场管理与监督</t>
  </si>
  <si>
    <t>六、国有土地使用权出让金支出</t>
  </si>
  <si>
    <t xml:space="preserve">七、其他城乡社区事务支出 </t>
  </si>
  <si>
    <t>农林水支出</t>
  </si>
  <si>
    <t>一、农业</t>
  </si>
  <si>
    <t>二、林业和草原</t>
  </si>
  <si>
    <t>三、水利</t>
  </si>
  <si>
    <t>四、扶贫</t>
  </si>
  <si>
    <t>五、农村综合改革</t>
  </si>
  <si>
    <t>交通运输支出</t>
  </si>
  <si>
    <r>
      <t xml:space="preserve">      </t>
    </r>
    <r>
      <rPr>
        <sz val="10"/>
        <rFont val="宋体"/>
        <family val="0"/>
      </rPr>
      <t>一、公路水路运输</t>
    </r>
  </si>
  <si>
    <r>
      <t xml:space="preserve">     </t>
    </r>
    <r>
      <rPr>
        <sz val="10"/>
        <rFont val="宋体"/>
        <family val="0"/>
      </rPr>
      <t>二、其他交通运输支出</t>
    </r>
  </si>
  <si>
    <t>资源勘探信息等支出</t>
  </si>
  <si>
    <t>一、工业和信息产业监管</t>
  </si>
  <si>
    <t>二、支持中小企业发展和管理支出</t>
  </si>
  <si>
    <t>商业服务业等支出</t>
  </si>
  <si>
    <t>一、商业流通事务</t>
  </si>
  <si>
    <t>二、涉外发展服务支出</t>
  </si>
  <si>
    <t>三、其他商业服务业等支出</t>
  </si>
  <si>
    <t>住房保障支出</t>
  </si>
  <si>
    <t xml:space="preserve">    一、住房改革支出</t>
  </si>
  <si>
    <t>二、城乡社区住宅</t>
  </si>
  <si>
    <t>灾害防治及应急管理支出</t>
  </si>
  <si>
    <t>一、安全监管</t>
  </si>
  <si>
    <t>二、消防经费</t>
  </si>
  <si>
    <t>预备费</t>
  </si>
  <si>
    <t>其他支出</t>
  </si>
  <si>
    <t>表九</t>
  </si>
  <si>
    <t xml:space="preserve">编制单位: </t>
  </si>
  <si>
    <t xml:space="preserve">  人大事务</t>
  </si>
  <si>
    <t xml:space="preserve">    人代会经费</t>
  </si>
  <si>
    <t xml:space="preserve">    代表活动经费</t>
  </si>
  <si>
    <t xml:space="preserve">    代表联络站活动及建设经费</t>
  </si>
  <si>
    <r>
      <t xml:space="preserve">    </t>
    </r>
    <r>
      <rPr>
        <sz val="11"/>
        <rFont val="宋体"/>
        <family val="0"/>
      </rPr>
      <t>政协事务</t>
    </r>
  </si>
  <si>
    <t xml:space="preserve">  政府办公厅（室）及相关机构事务</t>
  </si>
  <si>
    <t xml:space="preserve">    保安费（文化站、原南城管理区大楼）</t>
  </si>
  <si>
    <t xml:space="preserve">    大楼维修（老干部活动中心、新大楼线路改造等）</t>
  </si>
  <si>
    <t xml:space="preserve">    电脑</t>
  </si>
  <si>
    <t xml:space="preserve">    打印机</t>
  </si>
  <si>
    <t xml:space="preserve">    照相机、摄像机</t>
  </si>
  <si>
    <t xml:space="preserve">    照片打印机</t>
  </si>
  <si>
    <t xml:space="preserve">    车辆</t>
  </si>
  <si>
    <t xml:space="preserve">    东南社区和便民服务中心桌、椅子</t>
  </si>
  <si>
    <t xml:space="preserve">    综治工作平台建设经费</t>
  </si>
  <si>
    <t xml:space="preserve">    便民服务中心改造及设备添置</t>
  </si>
  <si>
    <t xml:space="preserve">    其他设备购置</t>
  </si>
  <si>
    <t xml:space="preserve">    法制建设及行政诉讼工作经费</t>
  </si>
  <si>
    <t xml:space="preserve">  统计信息事务</t>
  </si>
  <si>
    <t xml:space="preserve">    统计事务经费</t>
  </si>
  <si>
    <t>含农业统计</t>
  </si>
  <si>
    <t xml:space="preserve">    第四次全国经济普查经费</t>
  </si>
  <si>
    <t xml:space="preserve">    第二次全国污染源普查经费</t>
  </si>
  <si>
    <t xml:space="preserve">  财政事务</t>
  </si>
  <si>
    <t xml:space="preserve">  商贸事务</t>
  </si>
  <si>
    <t xml:space="preserve">  港澳台侨事务</t>
  </si>
  <si>
    <t>港澳台侨事务</t>
  </si>
  <si>
    <t xml:space="preserve">  党委办公厅（室）及相关机构事务</t>
  </si>
  <si>
    <t xml:space="preserve">    七一系列活动及党员慰问</t>
  </si>
  <si>
    <t xml:space="preserve">    远程教育运行经费</t>
  </si>
  <si>
    <t xml:space="preserve">    省级远程教育示范带创建</t>
  </si>
  <si>
    <t xml:space="preserve">    党代会经费</t>
  </si>
  <si>
    <t xml:space="preserve">    党代表活动</t>
  </si>
  <si>
    <t xml:space="preserve">   镇新时代文明实践中心建设(党群服务中心)</t>
  </si>
  <si>
    <t xml:space="preserve">    党员联系户信息化</t>
  </si>
  <si>
    <t xml:space="preserve">    伏龙山文保管理</t>
  </si>
  <si>
    <t xml:space="preserve">    村党建示范点及示范带创建</t>
  </si>
  <si>
    <t xml:space="preserve">    两新党建</t>
  </si>
  <si>
    <t xml:space="preserve">    机关干部培训</t>
  </si>
  <si>
    <t xml:space="preserve">    村干部培训</t>
  </si>
  <si>
    <t xml:space="preserve">    村级组织两新党务工作者奖补</t>
  </si>
  <si>
    <t xml:space="preserve">    干部档案专审</t>
  </si>
  <si>
    <t xml:space="preserve">    纪检办案经费 </t>
  </si>
  <si>
    <t xml:space="preserve">     廉政文化建设(清廉村居)</t>
  </si>
  <si>
    <t xml:space="preserve">    宣传经费 </t>
  </si>
  <si>
    <t xml:space="preserve">    国庆、春节氛围营造及邻居节、春泥计划等活动</t>
  </si>
  <si>
    <t xml:space="preserve">    文化礼堂建设及活动</t>
  </si>
  <si>
    <t xml:space="preserve">    宣传阵地建设维护</t>
  </si>
  <si>
    <t xml:space="preserve">    党报党刊征订</t>
  </si>
  <si>
    <t xml:space="preserve">    文联活动经费</t>
  </si>
  <si>
    <t xml:space="preserve">    乡风文明工作经费</t>
  </si>
  <si>
    <t xml:space="preserve">    村级新时代文明实践工作经费</t>
  </si>
  <si>
    <t xml:space="preserve">    文化礼堂管理员绩效考核经费</t>
  </si>
  <si>
    <t xml:space="preserve">  群众团体事务</t>
  </si>
  <si>
    <t xml:space="preserve">    团委工作经费</t>
  </si>
  <si>
    <t xml:space="preserve">    妇联工作经费</t>
  </si>
  <si>
    <t xml:space="preserve">    工会工作经费</t>
  </si>
  <si>
    <t xml:space="preserve">     职工活动中心建设</t>
  </si>
  <si>
    <t xml:space="preserve">     关工委工作经费</t>
  </si>
  <si>
    <t xml:space="preserve">     老龄工作经费</t>
  </si>
  <si>
    <t xml:space="preserve">     老体工作经费</t>
  </si>
  <si>
    <t xml:space="preserve">  其他一般公共服务支出</t>
  </si>
  <si>
    <t xml:space="preserve">     征兵</t>
  </si>
  <si>
    <t xml:space="preserve">     民兵、预备役训练费活动</t>
  </si>
  <si>
    <t xml:space="preserve">     国防教育</t>
  </si>
  <si>
    <t xml:space="preserve">     基层规范建设</t>
  </si>
  <si>
    <t xml:space="preserve">    村邮、便民中心经费</t>
  </si>
  <si>
    <t xml:space="preserve">  公安</t>
  </si>
  <si>
    <t xml:space="preserve">     松门派出所协辅警工作经费</t>
  </si>
  <si>
    <t xml:space="preserve">     松门派出所宿舍楼改造经费</t>
  </si>
  <si>
    <t xml:space="preserve">     松门礁山所协辅警工作经费</t>
  </si>
  <si>
    <t xml:space="preserve">     天网工程建设</t>
  </si>
  <si>
    <t>含边防派出所辖区。</t>
  </si>
  <si>
    <t xml:space="preserve">     天网工程服务费</t>
  </si>
  <si>
    <t xml:space="preserve">     天网工程三期线路维护保养费</t>
  </si>
  <si>
    <t xml:space="preserve">     平安松门建设</t>
  </si>
  <si>
    <t xml:space="preserve">     流管办办公经费</t>
  </si>
  <si>
    <t xml:space="preserve">     综治经费</t>
  </si>
  <si>
    <t>含综治中心建设</t>
  </si>
  <si>
    <t xml:space="preserve">     村级综治中心建设经费补助</t>
  </si>
  <si>
    <r>
      <t xml:space="preserve">       “</t>
    </r>
    <r>
      <rPr>
        <sz val="10"/>
        <rFont val="宋体"/>
        <family val="0"/>
      </rPr>
      <t>四个平台”及全科网格员经费</t>
    </r>
  </si>
  <si>
    <t xml:space="preserve">     居住出租房屋旅馆式管理人员经费</t>
  </si>
  <si>
    <t>36人</t>
  </si>
  <si>
    <t xml:space="preserve">     信访经费</t>
  </si>
  <si>
    <t xml:space="preserve">     反邪教经费</t>
  </si>
  <si>
    <t xml:space="preserve">     国家安全经费</t>
  </si>
  <si>
    <t xml:space="preserve">     护村队建设经费</t>
  </si>
  <si>
    <t xml:space="preserve">    禁毒管理</t>
  </si>
  <si>
    <r>
      <t xml:space="preserve">          </t>
    </r>
    <r>
      <rPr>
        <sz val="10"/>
        <rFont val="宋体"/>
        <family val="0"/>
      </rPr>
      <t>天网工程及租费</t>
    </r>
  </si>
  <si>
    <r>
      <t xml:space="preserve">          </t>
    </r>
    <r>
      <rPr>
        <sz val="10"/>
        <rFont val="宋体"/>
        <family val="0"/>
      </rPr>
      <t>综治经费</t>
    </r>
  </si>
  <si>
    <r>
      <t xml:space="preserve">         </t>
    </r>
    <r>
      <rPr>
        <sz val="10"/>
        <rFont val="宋体"/>
        <family val="0"/>
      </rPr>
      <t>外来人口管理经费</t>
    </r>
  </si>
  <si>
    <r>
      <t xml:space="preserve">         </t>
    </r>
    <r>
      <rPr>
        <sz val="10"/>
        <rFont val="宋体"/>
        <family val="0"/>
      </rPr>
      <t>信访经费</t>
    </r>
  </si>
  <si>
    <r>
      <t xml:space="preserve">         </t>
    </r>
    <r>
      <rPr>
        <sz val="10"/>
        <rFont val="宋体"/>
        <family val="0"/>
      </rPr>
      <t>反邪教经费</t>
    </r>
  </si>
  <si>
    <r>
      <t xml:space="preserve">    </t>
    </r>
    <r>
      <rPr>
        <sz val="11"/>
        <rFont val="宋体"/>
        <family val="0"/>
      </rPr>
      <t>其他公共安全支出</t>
    </r>
  </si>
  <si>
    <r>
      <t xml:space="preserve">       “</t>
    </r>
    <r>
      <rPr>
        <sz val="10"/>
        <rFont val="宋体"/>
        <family val="0"/>
      </rPr>
      <t>七五普法”经费</t>
    </r>
  </si>
  <si>
    <t xml:space="preserve">     人民调解委员会工作经费</t>
  </si>
  <si>
    <t>一案一档一奖励</t>
  </si>
  <si>
    <r>
      <t xml:space="preserve">    </t>
    </r>
    <r>
      <rPr>
        <sz val="11"/>
        <rFont val="宋体"/>
        <family val="0"/>
      </rPr>
      <t>普通教育</t>
    </r>
  </si>
  <si>
    <t xml:space="preserve">     松门四小工程</t>
  </si>
  <si>
    <t xml:space="preserve">     松门三小综合楼新建工程</t>
  </si>
  <si>
    <t>市镇各半</t>
  </si>
  <si>
    <t xml:space="preserve">     淋川中学扩建工程</t>
  </si>
  <si>
    <t xml:space="preserve">     校舍及危房改造加固工程补助</t>
  </si>
  <si>
    <t>义务教育公办镇补1/3</t>
  </si>
  <si>
    <t xml:space="preserve">     食宿工程改造补助</t>
  </si>
  <si>
    <t xml:space="preserve">     安保经费补助</t>
  </si>
  <si>
    <t>镇补40%</t>
  </si>
  <si>
    <t xml:space="preserve">    “六一”节慰问</t>
  </si>
  <si>
    <t xml:space="preserve">     教师节慰问、奖励</t>
  </si>
  <si>
    <t xml:space="preserve">     薄弱学校补助</t>
  </si>
  <si>
    <t xml:space="preserve">     特色学校建设经费补助</t>
  </si>
  <si>
    <t xml:space="preserve">     镇属学校雨污分离改造经费</t>
  </si>
  <si>
    <t xml:space="preserve">     镇属学校污水零直排改造工程</t>
  </si>
  <si>
    <r>
      <t xml:space="preserve">    </t>
    </r>
    <r>
      <rPr>
        <sz val="11"/>
        <rFont val="宋体"/>
        <family val="0"/>
      </rPr>
      <t>职业教育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</si>
  <si>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</si>
  <si>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</t>
    </r>
    <r>
      <rPr>
        <sz val="11"/>
        <rFont val="宋体"/>
        <family val="0"/>
      </rPr>
      <t>其他教育支出</t>
    </r>
  </si>
  <si>
    <t xml:space="preserve">     实验幼儿园迁建工程(原二小幼儿园)</t>
  </si>
  <si>
    <t xml:space="preserve">     川北幼儿园改造提升工程(原川北小学)</t>
  </si>
  <si>
    <t xml:space="preserve">     学前教育经费</t>
  </si>
  <si>
    <t xml:space="preserve">    技术研究与开发</t>
  </si>
  <si>
    <t xml:space="preserve">    其他科学技术支出</t>
  </si>
  <si>
    <r>
      <t xml:space="preserve">    </t>
    </r>
    <r>
      <rPr>
        <sz val="11"/>
        <rFont val="宋体"/>
        <family val="0"/>
      </rPr>
      <t>文化</t>
    </r>
  </si>
  <si>
    <t xml:space="preserve">     镇文化中心建设</t>
  </si>
  <si>
    <t xml:space="preserve">     新增图书</t>
  </si>
  <si>
    <t xml:space="preserve">     镇送戏下乡</t>
  </si>
  <si>
    <t xml:space="preserve">     镇本级系列文艺活动</t>
  </si>
  <si>
    <t xml:space="preserve">     村居、团队活动补助</t>
  </si>
  <si>
    <t xml:space="preserve">     参加上级各类文艺汇演及比赛</t>
  </si>
  <si>
    <t xml:space="preserve">     参加上级及举办本级培训</t>
  </si>
  <si>
    <t xml:space="preserve">     文峰塔维修费用</t>
  </si>
  <si>
    <t xml:space="preserve">     非遗传承经费</t>
  </si>
  <si>
    <t xml:space="preserve">     文化中心改造提升</t>
  </si>
  <si>
    <r>
      <t xml:space="preserve">    </t>
    </r>
    <r>
      <rPr>
        <sz val="11"/>
        <rFont val="宋体"/>
        <family val="0"/>
      </rPr>
      <t>体育</t>
    </r>
  </si>
  <si>
    <t xml:space="preserve">     体育设施及建设补助（含健身器材）</t>
  </si>
  <si>
    <t xml:space="preserve">     镇村健身路径更新</t>
  </si>
  <si>
    <t xml:space="preserve">     参加上级体育活动及比赛</t>
  </si>
  <si>
    <t xml:space="preserve">     镇本级举办各类体育活动及比赛</t>
  </si>
  <si>
    <t xml:space="preserve">  旅游</t>
  </si>
  <si>
    <t xml:space="preserve">     松门旅游宣传、导视、推介等费用</t>
  </si>
  <si>
    <t xml:space="preserve">     松门镇旅游发展总体规划和山里皇体育休闲公园设计</t>
  </si>
  <si>
    <t xml:space="preserve">     旅游项目租地费用</t>
  </si>
  <si>
    <t xml:space="preserve">     沿海绿道工程:第一标段登山步道</t>
  </si>
  <si>
    <t xml:space="preserve">     沿海绿道工程:第二标段登山步道</t>
  </si>
  <si>
    <t xml:space="preserve">     沿海绿道工程:第三标段登山步道</t>
  </si>
  <si>
    <t xml:space="preserve">     沿海山地杜鹃花造林工</t>
  </si>
  <si>
    <t xml:space="preserve">     大坑沙砚瓦槽至平坦头道路</t>
  </si>
  <si>
    <t xml:space="preserve">     山里皇毛家花海工程</t>
  </si>
  <si>
    <t xml:space="preserve">     松门金色海岸运动休闲带</t>
  </si>
  <si>
    <t xml:space="preserve">     水桶岙建设经费</t>
  </si>
  <si>
    <t xml:space="preserve">     沿海登山健身步道配套养护等</t>
  </si>
  <si>
    <r>
      <t xml:space="preserve">    </t>
    </r>
    <r>
      <rPr>
        <sz val="11"/>
        <rFont val="宋体"/>
        <family val="0"/>
      </rPr>
      <t>其他文化体育与传媒支出</t>
    </r>
  </si>
  <si>
    <r>
      <t xml:space="preserve">    </t>
    </r>
    <r>
      <rPr>
        <sz val="11"/>
        <rFont val="宋体"/>
        <family val="0"/>
      </rPr>
      <t>人力资源和社会保障管理事务</t>
    </r>
  </si>
  <si>
    <t xml:space="preserve">     高职工、技工培训</t>
  </si>
  <si>
    <t xml:space="preserve">     人才工作费用</t>
  </si>
  <si>
    <t xml:space="preserve">     社保、劳动、就业等业务工作经费</t>
  </si>
  <si>
    <t xml:space="preserve">     欠薪周转金</t>
  </si>
  <si>
    <t xml:space="preserve">     农医保缴费改制工作经费</t>
  </si>
  <si>
    <r>
      <t xml:space="preserve">    </t>
    </r>
    <r>
      <rPr>
        <sz val="11"/>
        <rFont val="宋体"/>
        <family val="0"/>
      </rPr>
      <t>民政管理事务</t>
    </r>
  </si>
  <si>
    <t xml:space="preserve">     东南社区运行经费</t>
  </si>
  <si>
    <r>
      <t xml:space="preserve">     </t>
    </r>
    <r>
      <rPr>
        <sz val="11"/>
        <rFont val="宋体"/>
        <family val="0"/>
      </rPr>
      <t>行政事业单位离退休</t>
    </r>
  </si>
  <si>
    <r>
      <t xml:space="preserve">     </t>
    </r>
    <r>
      <rPr>
        <sz val="11"/>
        <rFont val="宋体"/>
        <family val="0"/>
      </rPr>
      <t>抚恤</t>
    </r>
  </si>
  <si>
    <t xml:space="preserve">     老复员工资</t>
  </si>
  <si>
    <t xml:space="preserve">     带病回乡</t>
  </si>
  <si>
    <t xml:space="preserve">     伤残</t>
  </si>
  <si>
    <t xml:space="preserve">     三属</t>
  </si>
  <si>
    <t xml:space="preserve">     企改</t>
  </si>
  <si>
    <t xml:space="preserve">     参战</t>
  </si>
  <si>
    <t xml:space="preserve">     在职残</t>
  </si>
  <si>
    <t xml:space="preserve">     烈属子女</t>
  </si>
  <si>
    <t xml:space="preserve">     60岁农村籍</t>
  </si>
  <si>
    <t xml:space="preserve">     八一优抚及参战慰问</t>
  </si>
  <si>
    <t xml:space="preserve">     春节优抚慰问</t>
  </si>
  <si>
    <t xml:space="preserve">     优抚对象门诊包干费</t>
  </si>
  <si>
    <t xml:space="preserve">     优抚对象物价补贴</t>
  </si>
  <si>
    <t xml:space="preserve">     优抚对象药费</t>
  </si>
  <si>
    <t xml:space="preserve">     优待金</t>
  </si>
  <si>
    <t xml:space="preserve">     八一、春节部队慰问</t>
  </si>
  <si>
    <t xml:space="preserve">     八一活动及宣传经费</t>
  </si>
  <si>
    <r>
      <t xml:space="preserve">     </t>
    </r>
    <r>
      <rPr>
        <sz val="11"/>
        <rFont val="宋体"/>
        <family val="0"/>
      </rPr>
      <t>退役安置</t>
    </r>
  </si>
  <si>
    <r>
      <t xml:space="preserve">     </t>
    </r>
    <r>
      <rPr>
        <sz val="11"/>
        <rFont val="宋体"/>
        <family val="0"/>
      </rPr>
      <t>社会福利</t>
    </r>
  </si>
  <si>
    <t xml:space="preserve">     儿童福利</t>
  </si>
  <si>
    <r>
      <t xml:space="preserve">     </t>
    </r>
    <r>
      <rPr>
        <sz val="11"/>
        <rFont val="宋体"/>
        <family val="0"/>
      </rPr>
      <t>残疾人事业</t>
    </r>
  </si>
  <si>
    <t xml:space="preserve">     残联</t>
  </si>
  <si>
    <t xml:space="preserve">     残疾节活动及宣传经费</t>
  </si>
  <si>
    <r>
      <t xml:space="preserve">    </t>
    </r>
    <r>
      <rPr>
        <sz val="11"/>
        <rFont val="宋体"/>
        <family val="0"/>
      </rPr>
      <t>城市居民最低生活保障</t>
    </r>
  </si>
  <si>
    <r>
      <t xml:space="preserve">    </t>
    </r>
    <r>
      <rPr>
        <sz val="11"/>
        <rFont val="宋体"/>
        <family val="0"/>
      </rPr>
      <t>自然灾害生活救助</t>
    </r>
  </si>
  <si>
    <r>
      <t xml:space="preserve">    </t>
    </r>
    <r>
      <rPr>
        <sz val="11"/>
        <rFont val="宋体"/>
        <family val="0"/>
      </rPr>
      <t>农村最低生活保障</t>
    </r>
  </si>
  <si>
    <r>
      <t xml:space="preserve">    </t>
    </r>
    <r>
      <rPr>
        <sz val="11"/>
        <rFont val="宋体"/>
        <family val="0"/>
      </rPr>
      <t>其他农村社会救济</t>
    </r>
  </si>
  <si>
    <t xml:space="preserve">     困难群众春节慰问</t>
  </si>
  <si>
    <t xml:space="preserve">     大病救助</t>
  </si>
  <si>
    <t xml:space="preserve">     支宁返乡对象定补</t>
  </si>
  <si>
    <t xml:space="preserve">     敬老院慰问</t>
  </si>
  <si>
    <t xml:space="preserve">     临时补助</t>
  </si>
  <si>
    <t xml:space="preserve">     殡葬改革工作经费</t>
  </si>
  <si>
    <r>
      <t xml:space="preserve">    </t>
    </r>
    <r>
      <rPr>
        <sz val="11"/>
        <rFont val="宋体"/>
        <family val="0"/>
      </rPr>
      <t>其它社会保障和就业支出</t>
    </r>
  </si>
  <si>
    <t>公共卫生</t>
  </si>
  <si>
    <t xml:space="preserve">     公共卫生及农民健康体检经费</t>
  </si>
  <si>
    <t xml:space="preserve">     海岛村及卫生室补助</t>
  </si>
  <si>
    <t xml:space="preserve">     海岛村卫生室修复补助</t>
  </si>
  <si>
    <t xml:space="preserve">     海上急救经费</t>
  </si>
  <si>
    <t xml:space="preserve">     国家级卫生镇创建经费</t>
  </si>
  <si>
    <t xml:space="preserve">     健康乡镇创建</t>
  </si>
  <si>
    <t xml:space="preserve">     卫生院雨污分离改造工程补助</t>
  </si>
  <si>
    <t xml:space="preserve">  计划生育事务</t>
  </si>
  <si>
    <t xml:space="preserve">     计生协会经费</t>
  </si>
  <si>
    <t xml:space="preserve">     计生节育后遗症及特殊家庭困难户慰问、补助</t>
  </si>
  <si>
    <t xml:space="preserve">     四项手术费</t>
  </si>
  <si>
    <t xml:space="preserve">     计生依法行政、打击“两非“”工作经费</t>
  </si>
  <si>
    <t xml:space="preserve">     流动人口计生管理经费</t>
  </si>
  <si>
    <t xml:space="preserve">     计生事务管理人员</t>
  </si>
  <si>
    <t xml:space="preserve">     计生联系员工资</t>
  </si>
  <si>
    <t xml:space="preserve">     计生宣传经费</t>
  </si>
  <si>
    <r>
      <t xml:space="preserve">    </t>
    </r>
    <r>
      <rPr>
        <sz val="11"/>
        <rFont val="宋体"/>
        <family val="0"/>
      </rPr>
      <t>医疗保障</t>
    </r>
  </si>
  <si>
    <r>
      <t xml:space="preserve">          </t>
    </r>
    <r>
      <rPr>
        <sz val="10"/>
        <rFont val="宋体"/>
        <family val="0"/>
      </rPr>
      <t>新型农村合作医疗</t>
    </r>
  </si>
  <si>
    <r>
      <t xml:space="preserve">          </t>
    </r>
    <r>
      <rPr>
        <sz val="10"/>
        <rFont val="宋体"/>
        <family val="0"/>
      </rPr>
      <t>农民健康体检补助</t>
    </r>
  </si>
  <si>
    <r>
      <t xml:space="preserve">    </t>
    </r>
    <r>
      <rPr>
        <sz val="11"/>
        <rFont val="宋体"/>
        <family val="0"/>
      </rPr>
      <t>其它医疗卫生支出</t>
    </r>
  </si>
  <si>
    <t xml:space="preserve">     红十字会含无偿献血经费</t>
  </si>
  <si>
    <t xml:space="preserve">     食品安全经费</t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</si>
  <si>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</si>
  <si>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 </t>
    </r>
    <r>
      <rPr>
        <sz val="11"/>
        <rFont val="宋体"/>
        <family val="0"/>
      </rPr>
      <t>污染防治</t>
    </r>
  </si>
  <si>
    <t xml:space="preserve">     箬松河（二期）振兴桥至河头段污水管网工程</t>
  </si>
  <si>
    <t xml:space="preserve">     金港路污水管网工程</t>
  </si>
  <si>
    <t xml:space="preserve">     迎宾工业区污水管网工程</t>
  </si>
  <si>
    <t xml:space="preserve">     箬松河（二期）文昌桥至河头村段污水管网工程　</t>
  </si>
  <si>
    <t xml:space="preserve">     1号污水处理提升泵站</t>
  </si>
  <si>
    <t xml:space="preserve">     箬松河污水工程（一期）</t>
  </si>
  <si>
    <t xml:space="preserve">     运粮河污水工程</t>
  </si>
  <si>
    <t xml:space="preserve">     二号泵站</t>
  </si>
  <si>
    <t xml:space="preserve">     天竺路污水管网工程一期</t>
  </si>
  <si>
    <t xml:space="preserve">     天竺路污水管网工程二期</t>
  </si>
  <si>
    <t xml:space="preserve">     箬松河北侧污水管网工程</t>
  </si>
  <si>
    <t xml:space="preserve">     迎宾工业区沿线污水管网一标</t>
  </si>
  <si>
    <t xml:space="preserve">     迎宾工业区沿线污水管网二标</t>
  </si>
  <si>
    <t xml:space="preserve">     迎宾工业区沿线污水管网三标</t>
  </si>
  <si>
    <t xml:space="preserve">     茶山中路污水管网工程</t>
  </si>
  <si>
    <t xml:space="preserve">     老城区一期污水管网工程</t>
  </si>
  <si>
    <t xml:space="preserve">     松门中学周边区块远景小区零直排工程</t>
  </si>
  <si>
    <t xml:space="preserve">     松门镇建成区零直排雨污管线调查服务</t>
  </si>
  <si>
    <t xml:space="preserve">     纳潮河截污管线工程</t>
  </si>
  <si>
    <t xml:space="preserve">     虎山路、沿海路纳污工程</t>
  </si>
  <si>
    <t xml:space="preserve">     松门镇建成区村级污水管网工程</t>
  </si>
  <si>
    <t>追加总投资预算254</t>
  </si>
  <si>
    <t xml:space="preserve">     松门污水处理厂运营费</t>
  </si>
  <si>
    <t xml:space="preserve">     污水零直排建设（远景小区镇政府周边区块）雨污分流</t>
  </si>
  <si>
    <t xml:space="preserve">     污水零直排建设（松门四小周边等生活小区）</t>
  </si>
  <si>
    <t xml:space="preserve">     污水零直排建设（东南工业园区雨污水管线修复）</t>
  </si>
  <si>
    <t xml:space="preserve">     污水零直排建设（医院桥、粮管所桥、西门桥沿线居民区污水管网工程）</t>
  </si>
  <si>
    <t xml:space="preserve">     污水零直排建设(育英西路污水管道改造提升)</t>
  </si>
  <si>
    <t xml:space="preserve">     污水零直排建设(金港工业区污水管道改造提升)</t>
  </si>
  <si>
    <t xml:space="preserve">     污水零直排建设雨污水管网修复</t>
  </si>
  <si>
    <t xml:space="preserve">     松门污水处理厂PPP融资</t>
  </si>
  <si>
    <t>580万/年</t>
  </si>
  <si>
    <t xml:space="preserve">     连接东部新区污水管网建设</t>
  </si>
  <si>
    <t xml:space="preserve">     城区内污水管线疏通、清淤</t>
  </si>
  <si>
    <t xml:space="preserve">     农村生活污水工程及运行维护费用</t>
  </si>
  <si>
    <t>农村生活污水工程</t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</si>
  <si>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</si>
  <si>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</t>
    </r>
    <r>
      <rPr>
        <sz val="11"/>
        <rFont val="宋体"/>
        <family val="0"/>
      </rPr>
      <t>其他环境保护支出</t>
    </r>
  </si>
  <si>
    <t xml:space="preserve">     工业企业环保整治专项经费</t>
  </si>
  <si>
    <r>
      <t xml:space="preserve">    </t>
    </r>
    <r>
      <rPr>
        <sz val="11"/>
        <rFont val="宋体"/>
        <family val="0"/>
      </rPr>
      <t>城乡社区管理事务</t>
    </r>
  </si>
  <si>
    <t xml:space="preserve">     三改一拆费用</t>
  </si>
  <si>
    <t xml:space="preserve">    小城镇环境整治费用</t>
  </si>
  <si>
    <t>含2018年未付</t>
  </si>
  <si>
    <t xml:space="preserve">     购买执法车辆</t>
  </si>
  <si>
    <t xml:space="preserve">     建成区线路规整</t>
  </si>
  <si>
    <t xml:space="preserve">     行政执法及“两站两员”保安工资</t>
  </si>
  <si>
    <t>29人</t>
  </si>
  <si>
    <t xml:space="preserve">     行政执法突击清理秩序维护费用及其他费用（服装费）</t>
  </si>
  <si>
    <t xml:space="preserve">    “牛皮癣”清理费</t>
  </si>
  <si>
    <t xml:space="preserve">      </t>
  </si>
  <si>
    <t xml:space="preserve">    “僵尸车”清理费</t>
  </si>
  <si>
    <t xml:space="preserve">     车辆运行费</t>
  </si>
  <si>
    <r>
      <t xml:space="preserve">    </t>
    </r>
    <r>
      <rPr>
        <sz val="11"/>
        <rFont val="宋体"/>
        <family val="0"/>
      </rPr>
      <t>城乡社区公共设施</t>
    </r>
  </si>
  <si>
    <r>
      <t xml:space="preserve">    </t>
    </r>
    <r>
      <rPr>
        <sz val="11"/>
        <rFont val="宋体"/>
        <family val="0"/>
      </rPr>
      <t>城乡社区环境卫生</t>
    </r>
  </si>
  <si>
    <t xml:space="preserve">     人员工资及福利</t>
  </si>
  <si>
    <t xml:space="preserve">     工具</t>
  </si>
  <si>
    <t xml:space="preserve">     车辆维修、轮胎、保险费</t>
  </si>
  <si>
    <t xml:space="preserve">     垃圾桶、三轮车添置</t>
  </si>
  <si>
    <t xml:space="preserve">     地坑铁板箱</t>
  </si>
  <si>
    <t xml:space="preserve">     地坑地面修理</t>
  </si>
  <si>
    <t xml:space="preserve">     环卫车运行费用</t>
  </si>
  <si>
    <t xml:space="preserve">     购电动垃圾车及电瓶</t>
  </si>
  <si>
    <t xml:space="preserve">     环卫大楼电费水费</t>
  </si>
  <si>
    <t xml:space="preserve">     卫生死角清理</t>
  </si>
  <si>
    <t xml:space="preserve">     建城区公厕改造和服务外包经费</t>
  </si>
  <si>
    <t xml:space="preserve">     建城区公厕建造工程</t>
  </si>
  <si>
    <t xml:space="preserve">     东南园区环卫保洁外包经费</t>
  </si>
  <si>
    <t xml:space="preserve">     建成区生活垃圾分类经费</t>
  </si>
  <si>
    <t xml:space="preserve">     大件垃圾粉碎中心建设</t>
  </si>
  <si>
    <t xml:space="preserve">     建筑装潢垃圾分拣中心建设</t>
  </si>
  <si>
    <t xml:space="preserve">     再生物资（可回收垃圾）中心建设经费</t>
  </si>
  <si>
    <r>
      <t xml:space="preserve">            </t>
    </r>
    <r>
      <rPr>
        <sz val="10"/>
        <rFont val="宋体"/>
        <family val="0"/>
      </rPr>
      <t>环卫一体化经费</t>
    </r>
  </si>
  <si>
    <r>
      <t xml:space="preserve">    </t>
    </r>
    <r>
      <rPr>
        <b/>
        <sz val="11"/>
        <rFont val="宋体"/>
        <family val="0"/>
      </rPr>
      <t>国有土地使用权出让收入安排的支出</t>
    </r>
  </si>
  <si>
    <r>
      <t xml:space="preserve">         </t>
    </r>
    <r>
      <rPr>
        <sz val="11"/>
        <rFont val="宋体"/>
        <family val="0"/>
      </rPr>
      <t>征地和拆迁补偿支出</t>
    </r>
  </si>
  <si>
    <r>
      <t xml:space="preserve">        </t>
    </r>
    <r>
      <rPr>
        <sz val="11"/>
        <rFont val="宋体"/>
        <family val="0"/>
      </rPr>
      <t>土地开发支出</t>
    </r>
  </si>
  <si>
    <r>
      <t xml:space="preserve">        </t>
    </r>
    <r>
      <rPr>
        <sz val="11"/>
        <rFont val="宋体"/>
        <family val="0"/>
      </rPr>
      <t>城市建设支出</t>
    </r>
  </si>
  <si>
    <t xml:space="preserve">      公共服务中心联建项目</t>
  </si>
  <si>
    <t xml:space="preserve">      土地征用、收储及政策处理费（含崇文小区、老虎山公园周边等）</t>
  </si>
  <si>
    <t xml:space="preserve">      土地开发支出</t>
  </si>
  <si>
    <t xml:space="preserve">      虎山路建设工程</t>
  </si>
  <si>
    <t xml:space="preserve">      育英西路改造工程（白改黑）</t>
  </si>
  <si>
    <t xml:space="preserve">      沿河路改造工程</t>
  </si>
  <si>
    <t xml:space="preserve">      蜊三路至污水处理厂道路改造工程</t>
  </si>
  <si>
    <t xml:space="preserve">      纬三路等道路塘渣填筑工程</t>
  </si>
  <si>
    <t xml:space="preserve">      迎宾大道雨水管道修复工程</t>
  </si>
  <si>
    <t xml:space="preserve">      市政道路修复及改造提升工程</t>
  </si>
  <si>
    <t xml:space="preserve">      城区桥梁修复和安全提升工程</t>
  </si>
  <si>
    <t xml:space="preserve">      公共自行车扩容建设及维护费用</t>
  </si>
  <si>
    <t xml:space="preserve">      义学坦新区强电线路改造工程</t>
  </si>
  <si>
    <t xml:space="preserve">      城区强弱电线路上改下规整改造工程</t>
  </si>
  <si>
    <t xml:space="preserve">      中心区规划及总规设计费</t>
  </si>
  <si>
    <t xml:space="preserve">      礁山区块改造工程</t>
  </si>
  <si>
    <t xml:space="preserve">      虎山路（七甲村段）道路硬化工程</t>
  </si>
  <si>
    <t xml:space="preserve">      崇文小区北门临时便桥</t>
  </si>
  <si>
    <t xml:space="preserve">      淋头区块道路改造（淋川繁荣路改造）</t>
  </si>
  <si>
    <t>★★★</t>
  </si>
  <si>
    <t xml:space="preserve">      东南园区水域调整设计费</t>
  </si>
  <si>
    <t xml:space="preserve">      松寨村寨塘沟整治</t>
  </si>
  <si>
    <t xml:space="preserve">      城乡危旧房改造补助</t>
  </si>
  <si>
    <t xml:space="preserve">      贯通山水巷和东环路工程</t>
  </si>
  <si>
    <t xml:space="preserve">      小城镇环境综合整治项目经费</t>
  </si>
  <si>
    <t>其中：小城市环境综合整治规划设计费</t>
  </si>
  <si>
    <t xml:space="preserve">            虎坑入山口公园建设</t>
  </si>
  <si>
    <t xml:space="preserve">            石松一级入城口改造提升工程(东段)</t>
  </si>
  <si>
    <t xml:space="preserve">           天竺路街景提升工程</t>
  </si>
  <si>
    <t xml:space="preserve">           育英路街景提升工程</t>
  </si>
  <si>
    <t xml:space="preserve">           茶山北路街景提升工程</t>
  </si>
  <si>
    <t xml:space="preserve">          新东环路人行道、绿道建设(含亮化）</t>
  </si>
  <si>
    <t xml:space="preserve">          育英路（金港路）弱电地埋工程</t>
  </si>
  <si>
    <t xml:space="preserve">          天竺路弱电地埋工程</t>
  </si>
  <si>
    <t xml:space="preserve">          松交路弱电地埋工程</t>
  </si>
  <si>
    <t xml:space="preserve">          金港台区低压线路改造工程(金港路)</t>
  </si>
  <si>
    <t xml:space="preserve">          天竺台区低压线路改造工程(天竺路)</t>
  </si>
  <si>
    <t xml:space="preserve">          76省道低压线路改造工程(茶山路)</t>
  </si>
  <si>
    <t xml:space="preserve">          国土所边高压线管道敷设工程</t>
  </si>
  <si>
    <t xml:space="preserve">          鲸山路破损路面修复工程</t>
  </si>
  <si>
    <t xml:space="preserve">          松城北路破损路面修复工程</t>
  </si>
  <si>
    <t xml:space="preserve">          迎宾西路破损路面修复工程</t>
  </si>
  <si>
    <t xml:space="preserve">          北门街破损路面修复工程</t>
  </si>
  <si>
    <t xml:space="preserve">          淋南线（城区段）道路改造提升工程</t>
  </si>
  <si>
    <t xml:space="preserve">          振兴路、茶山路、迎宾西路人行道无障碍设施改造提升工程</t>
  </si>
  <si>
    <t xml:space="preserve">          汽车南站四周道路改造提升工程</t>
  </si>
  <si>
    <t xml:space="preserve">          天竺南路人行道改造提升工程</t>
  </si>
  <si>
    <t xml:space="preserve">          天竺北路人行道改造提升工程</t>
  </si>
  <si>
    <t xml:space="preserve">          育英路(金港路)人行道改造提升工程</t>
  </si>
  <si>
    <t xml:space="preserve">          公共停车场建设工程</t>
  </si>
  <si>
    <t xml:space="preserve">          2018年公共厕所改造提升工程</t>
  </si>
  <si>
    <t xml:space="preserve">         2018年公共厕所建设工程</t>
  </si>
  <si>
    <t xml:space="preserve">         零星市政工程修复（规划整治区内其他破损路面及人行道修复工程）</t>
  </si>
  <si>
    <t xml:space="preserve">      城区植绿补绿</t>
  </si>
  <si>
    <t xml:space="preserve">      育英路两侧绿化及景观建设（一级公路入城口西段）</t>
  </si>
  <si>
    <t xml:space="preserve">      苍山茶山入山口绿化工程</t>
  </si>
  <si>
    <t xml:space="preserve">      淋川中学前道路亮化、绿化</t>
  </si>
  <si>
    <t xml:space="preserve">      市民公园建设(一期）</t>
  </si>
  <si>
    <t xml:space="preserve">      市民公园建设(二期）</t>
  </si>
  <si>
    <t xml:space="preserve">      路灯维护及电费</t>
  </si>
  <si>
    <t xml:space="preserve">      路灯安装(锦阳路、锦园路）</t>
  </si>
  <si>
    <t xml:space="preserve">      箬松大河（南岸）沿河景观提升工程</t>
  </si>
  <si>
    <t xml:space="preserve">      箬松大河（北岸）沿河景观提升工程</t>
  </si>
  <si>
    <t xml:space="preserve">      建城区绿化养护工程</t>
  </si>
  <si>
    <t xml:space="preserve">      箬松大河西段沿河景观提升工程</t>
  </si>
  <si>
    <t xml:space="preserve">      新跃河（东岸）沿河景观提升工程</t>
  </si>
  <si>
    <t xml:space="preserve">      老虎山周边电力铁塔迁移工程</t>
  </si>
  <si>
    <t xml:space="preserve">      金塘南路、沿海北路临时路建设工程</t>
  </si>
  <si>
    <t xml:space="preserve">      老虎山公园山体绿道（一期）工程</t>
  </si>
  <si>
    <t xml:space="preserve">      老虎山兴塘河绿化（一期）工程</t>
  </si>
  <si>
    <t xml:space="preserve">      老虎山边坡治理修复（一期）工程</t>
  </si>
  <si>
    <t xml:space="preserve">      老虎山主次入口节点建设工程</t>
  </si>
  <si>
    <t xml:space="preserve">      老虎山公园山体绿道二期工程（配套工程）</t>
  </si>
  <si>
    <t xml:space="preserve">      松门垃圾场改造工程</t>
  </si>
  <si>
    <t xml:space="preserve">      曙光路人行道工程绿化带</t>
  </si>
  <si>
    <t xml:space="preserve">      科技大道人行道、绿化带、非机动车道</t>
  </si>
  <si>
    <t xml:space="preserve">      纳新路人行道绿化带</t>
  </si>
  <si>
    <t xml:space="preserve">      松盛路人行道、绿化带、非机动车道</t>
  </si>
  <si>
    <t xml:space="preserve">      滨海大道路面修复工程</t>
  </si>
  <si>
    <t xml:space="preserve">      规划路东南工业区机械、水产小微园区排水排污工程</t>
  </si>
  <si>
    <t xml:space="preserve">      纳新路东南工业区机械、水产小微园区排水排污工程</t>
  </si>
  <si>
    <t xml:space="preserve">      纳新路建设工程 </t>
  </si>
  <si>
    <t xml:space="preserve">      东南工业区国有土地出让地块道路填塘渣</t>
  </si>
  <si>
    <t xml:space="preserve">      东南工业区水产、机械小微园区道路建设</t>
  </si>
  <si>
    <t xml:space="preserve">      东南工业区国有土地出让地块电力、水工程</t>
  </si>
  <si>
    <t xml:space="preserve">      东南工业园区规划一路、规划二路硬化工程</t>
  </si>
  <si>
    <t xml:space="preserve">      东南工业区国有土地出让地块新增道路填塘渣</t>
  </si>
  <si>
    <t xml:space="preserve">      鱼粉加工园区河道开挖工程（水域占补平衡）</t>
  </si>
  <si>
    <t xml:space="preserve">      南咸田工业区环境综合整治经费</t>
  </si>
  <si>
    <r>
      <t xml:space="preserve">        </t>
    </r>
    <r>
      <rPr>
        <b/>
        <sz val="11"/>
        <rFont val="宋体"/>
        <family val="0"/>
      </rPr>
      <t>农村基础设施建设支出</t>
    </r>
  </si>
  <si>
    <t xml:space="preserve">       村留地出让返还等</t>
  </si>
  <si>
    <t xml:space="preserve">       高标准农田建设</t>
  </si>
  <si>
    <t xml:space="preserve">       旱地改水田工程建设</t>
  </si>
  <si>
    <t xml:space="preserve">       建设用地复垦、改地造田经费</t>
  </si>
  <si>
    <t xml:space="preserve">       地质灾害治理</t>
  </si>
  <si>
    <r>
      <t xml:space="preserve">        </t>
    </r>
    <r>
      <rPr>
        <sz val="11"/>
        <rFont val="宋体"/>
        <family val="0"/>
      </rPr>
      <t>补助被征地农民支出</t>
    </r>
  </si>
  <si>
    <r>
      <t xml:space="preserve">        </t>
    </r>
    <r>
      <rPr>
        <sz val="11"/>
        <rFont val="宋体"/>
        <family val="0"/>
      </rPr>
      <t>土地出让业务支出</t>
    </r>
  </si>
  <si>
    <r>
      <t xml:space="preserve">        </t>
    </r>
    <r>
      <rPr>
        <sz val="11"/>
        <rFont val="宋体"/>
        <family val="0"/>
      </rPr>
      <t>廉租住房支出</t>
    </r>
  </si>
  <si>
    <r>
      <t xml:space="preserve">        </t>
    </r>
    <r>
      <rPr>
        <sz val="11"/>
        <rFont val="宋体"/>
        <family val="0"/>
      </rPr>
      <t>其他国有土地使用权出让收入安排的支出</t>
    </r>
  </si>
  <si>
    <r>
      <t xml:space="preserve">        </t>
    </r>
    <r>
      <rPr>
        <sz val="11"/>
        <rFont val="宋体"/>
        <family val="0"/>
      </rPr>
      <t>国有土地收益基金支出</t>
    </r>
  </si>
  <si>
    <r>
      <t xml:space="preserve">        </t>
    </r>
    <r>
      <rPr>
        <sz val="11"/>
        <rFont val="宋体"/>
        <family val="0"/>
      </rPr>
      <t>新增建设用地土地有偿使用费安排的支出</t>
    </r>
  </si>
  <si>
    <r>
      <t xml:space="preserve">        </t>
    </r>
    <r>
      <rPr>
        <sz val="11"/>
        <rFont val="宋体"/>
        <family val="0"/>
      </rPr>
      <t>城市基础设施配套费安排的支出</t>
    </r>
  </si>
  <si>
    <r>
      <t xml:space="preserve">        </t>
    </r>
    <r>
      <rPr>
        <sz val="11"/>
        <rFont val="宋体"/>
        <family val="0"/>
      </rPr>
      <t>其他城乡社区事务支出</t>
    </r>
  </si>
  <si>
    <t xml:space="preserve">       美丽乡村建设补助经费</t>
  </si>
  <si>
    <t xml:space="preserve">       清洁家园保洁员工资补助</t>
  </si>
  <si>
    <t xml:space="preserve">       清洁家园清理卫生死角</t>
  </si>
  <si>
    <t xml:space="preserve">       清洁家园示范区创建</t>
  </si>
  <si>
    <t xml:space="preserve">       清洁家园工作经费</t>
  </si>
  <si>
    <t xml:space="preserve">       农村垃圾分类设施建设、运维处理及设备采购</t>
  </si>
  <si>
    <t xml:space="preserve">       农村公厕新建及改造工程及维护经费补助</t>
  </si>
  <si>
    <t xml:space="preserve">       村庄整治（含2018年、2019年）</t>
  </si>
  <si>
    <r>
      <t xml:space="preserve">    </t>
    </r>
    <r>
      <rPr>
        <sz val="11"/>
        <rFont val="宋体"/>
        <family val="0"/>
      </rPr>
      <t>农业</t>
    </r>
  </si>
  <si>
    <r>
      <t xml:space="preserve">            </t>
    </r>
    <r>
      <rPr>
        <sz val="11"/>
        <rFont val="宋体"/>
        <family val="0"/>
      </rPr>
      <t>大学生村官</t>
    </r>
  </si>
  <si>
    <r>
      <t xml:space="preserve">            </t>
    </r>
    <r>
      <rPr>
        <sz val="11"/>
        <rFont val="宋体"/>
        <family val="0"/>
      </rPr>
      <t>粮食功能区建设</t>
    </r>
  </si>
  <si>
    <r>
      <t xml:space="preserve">            </t>
    </r>
    <r>
      <rPr>
        <sz val="11"/>
        <rFont val="宋体"/>
        <family val="0"/>
      </rPr>
      <t>农机购置补贴</t>
    </r>
  </si>
  <si>
    <t xml:space="preserve">     其他农业支出</t>
  </si>
  <si>
    <t xml:space="preserve">       高效节水灌溉工程</t>
  </si>
  <si>
    <t xml:space="preserve">       农田灌排设施管护奖补</t>
  </si>
  <si>
    <t xml:space="preserve">       粮食生产功能区提标改造项目</t>
  </si>
  <si>
    <t xml:space="preserve">       粮食生产功能区管护</t>
  </si>
  <si>
    <t xml:space="preserve">      植物防疫</t>
  </si>
  <si>
    <t xml:space="preserve">      农产品质量安全检测</t>
  </si>
  <si>
    <t xml:space="preserve">      肥药双控</t>
  </si>
  <si>
    <t xml:space="preserve">      海岸线修复及标准化渔港创建</t>
  </si>
  <si>
    <t xml:space="preserve">      礁山渔港500吨级码头修复及配套建设</t>
  </si>
  <si>
    <t xml:space="preserve">      渔业安全培训、宣传经费</t>
  </si>
  <si>
    <t xml:space="preserve">      渔业综合平台建设费用</t>
  </si>
  <si>
    <t xml:space="preserve">      渔业安全管理平台村公司补助</t>
  </si>
  <si>
    <t xml:space="preserve">      渔业安全考核先进奖励</t>
  </si>
  <si>
    <t xml:space="preserve">      一打三整治经费（含滩涂整治费）</t>
  </si>
  <si>
    <t xml:space="preserve">      小型船舶纳规管理费用</t>
  </si>
  <si>
    <t xml:space="preserve">      礁山港海面保洁</t>
  </si>
  <si>
    <t xml:space="preserve">      废弃沼气池拆除</t>
  </si>
  <si>
    <t xml:space="preserve">      动物防疫</t>
  </si>
  <si>
    <t xml:space="preserve">      病死动物清运</t>
  </si>
  <si>
    <t xml:space="preserve">      畜禽排泄物清运</t>
  </si>
  <si>
    <t xml:space="preserve">      非洲猪瘟防治经费</t>
  </si>
  <si>
    <r>
      <t xml:space="preserve">    </t>
    </r>
    <r>
      <rPr>
        <sz val="11"/>
        <rFont val="宋体"/>
        <family val="0"/>
      </rPr>
      <t>林业</t>
    </r>
  </si>
  <si>
    <t xml:space="preserve">     清理枯死树（新）</t>
  </si>
  <si>
    <t xml:space="preserve">     森林防火</t>
  </si>
  <si>
    <t xml:space="preserve">     松材线虫病巡逻监管</t>
  </si>
  <si>
    <t xml:space="preserve">     护林员经费</t>
  </si>
  <si>
    <t xml:space="preserve">     平原绿化</t>
  </si>
  <si>
    <r>
      <t xml:space="preserve">    </t>
    </r>
    <r>
      <rPr>
        <sz val="11"/>
        <rFont val="宋体"/>
        <family val="0"/>
      </rPr>
      <t>水利</t>
    </r>
  </si>
  <si>
    <r>
      <t xml:space="preserve">            </t>
    </r>
    <r>
      <rPr>
        <sz val="11"/>
        <rFont val="宋体"/>
        <family val="0"/>
      </rPr>
      <t>防汛防台</t>
    </r>
  </si>
  <si>
    <r>
      <t xml:space="preserve">            </t>
    </r>
    <r>
      <rPr>
        <sz val="11"/>
        <rFont val="宋体"/>
        <family val="0"/>
      </rPr>
      <t>河道保洁及整治</t>
    </r>
  </si>
  <si>
    <t xml:space="preserve">     五水共治</t>
  </si>
  <si>
    <t xml:space="preserve">       河长牌、排水口标识牌、台账资料费用</t>
  </si>
  <si>
    <t xml:space="preserve">       河道水质检测费</t>
  </si>
  <si>
    <t xml:space="preserve">       重点断面水质提升工程费用</t>
  </si>
  <si>
    <t xml:space="preserve">       河长制（水体应急综合整治）费用</t>
  </si>
  <si>
    <t xml:space="preserve">   其他水程工程支出</t>
  </si>
  <si>
    <t xml:space="preserve">      涵闸水库管理员工资</t>
  </si>
  <si>
    <t xml:space="preserve">      海塘水库除草</t>
  </si>
  <si>
    <t xml:space="preserve">      海塘水库维修保养</t>
  </si>
  <si>
    <t xml:space="preserve">      盐场河闸更新改造工程</t>
  </si>
  <si>
    <t xml:space="preserve">      涵闸维修</t>
  </si>
  <si>
    <t xml:space="preserve">      2017年松门镇河道疏浚工程（环城西河、木耳二背等河道）</t>
  </si>
  <si>
    <t xml:space="preserve">      2017年松门镇河道疏浚工程（东风河、神址塘塘脚河、纳潮河）</t>
  </si>
  <si>
    <t xml:space="preserve">      2019年河道疏浚工程</t>
  </si>
  <si>
    <t xml:space="preserve">      供水管道应急抢修</t>
  </si>
  <si>
    <t xml:space="preserve">      上度岙塘修复工程</t>
  </si>
  <si>
    <t xml:space="preserve">      八甲横河支河、复兴塘河美丽河道建设</t>
  </si>
  <si>
    <t xml:space="preserve">      老交陈乡前溪流整治</t>
  </si>
  <si>
    <t xml:space="preserve">     水域占补平衡工程费用（神址塘脚河、纳潮河）</t>
  </si>
  <si>
    <t xml:space="preserve">      南片“一户一表”改造补助</t>
  </si>
  <si>
    <r>
      <t xml:space="preserve">    </t>
    </r>
    <r>
      <rPr>
        <sz val="11"/>
        <rFont val="宋体"/>
        <family val="0"/>
      </rPr>
      <t>扶贫</t>
    </r>
  </si>
  <si>
    <r>
      <t xml:space="preserve">    </t>
    </r>
    <r>
      <rPr>
        <sz val="11"/>
        <rFont val="宋体"/>
        <family val="0"/>
      </rPr>
      <t>农业综合开发</t>
    </r>
  </si>
  <si>
    <r>
      <t xml:space="preserve">    </t>
    </r>
    <r>
      <rPr>
        <sz val="11"/>
        <rFont val="宋体"/>
        <family val="0"/>
      </rPr>
      <t>农业综合改革</t>
    </r>
  </si>
  <si>
    <r>
      <t xml:space="preserve">           </t>
    </r>
    <r>
      <rPr>
        <sz val="10"/>
        <rFont val="宋体"/>
        <family val="0"/>
      </rPr>
      <t>村主要干部报酬</t>
    </r>
  </si>
  <si>
    <r>
      <t xml:space="preserve">           </t>
    </r>
    <r>
      <rPr>
        <sz val="10"/>
        <rFont val="宋体"/>
        <family val="0"/>
      </rPr>
      <t>离任的村主要干部报酬</t>
    </r>
  </si>
  <si>
    <t xml:space="preserve">    2018年行政村规模调整经费</t>
  </si>
  <si>
    <t xml:space="preserve">    薄弱村经费补助</t>
  </si>
  <si>
    <r>
      <t xml:space="preserve">    </t>
    </r>
    <r>
      <rPr>
        <sz val="11"/>
        <rFont val="宋体"/>
        <family val="0"/>
      </rPr>
      <t>其他农林水事务支出</t>
    </r>
  </si>
  <si>
    <r>
      <t xml:space="preserve">    </t>
    </r>
    <r>
      <rPr>
        <sz val="11"/>
        <rFont val="宋体"/>
        <family val="0"/>
      </rPr>
      <t>公路水路运输</t>
    </r>
  </si>
  <si>
    <r>
      <t xml:space="preserve">    </t>
    </r>
    <r>
      <rPr>
        <sz val="11"/>
        <rFont val="宋体"/>
        <family val="0"/>
      </rPr>
      <t>其他交通运输支出</t>
    </r>
  </si>
  <si>
    <t xml:space="preserve">     农村公路养护资金</t>
  </si>
  <si>
    <t xml:space="preserve">     渡口支出-渡埠更新--美丽渡口建设</t>
  </si>
  <si>
    <t xml:space="preserve">     渡口支出-渡口公司运行</t>
  </si>
  <si>
    <t xml:space="preserve">     渡口支出-渡船大保养</t>
  </si>
  <si>
    <t xml:space="preserve">     乌坑-山里皇-洞下联网公路工程</t>
  </si>
  <si>
    <t xml:space="preserve">     南乌线美丽公路建设（含大交陈桥工程）</t>
  </si>
  <si>
    <t xml:space="preserve">     育英东路修复改造经费</t>
  </si>
  <si>
    <t xml:space="preserve"> </t>
  </si>
  <si>
    <t xml:space="preserve">     横岐大桥桥面修复</t>
  </si>
  <si>
    <t xml:space="preserve">     八甲村河边道路碎板修复工程</t>
  </si>
  <si>
    <t xml:space="preserve">     公路安全护栏工程补助-交通十大整治</t>
  </si>
  <si>
    <t xml:space="preserve">     交通管理站人员工资</t>
  </si>
  <si>
    <t xml:space="preserve">     七五、八一省道征迁费用</t>
  </si>
  <si>
    <t xml:space="preserve">     75省道安置小区新建电力及配套工程</t>
  </si>
  <si>
    <t xml:space="preserve">     75省道安置小区进出道路工程</t>
  </si>
  <si>
    <t xml:space="preserve">     81省道主线石板殿段道路两侧景观提升</t>
  </si>
  <si>
    <t xml:space="preserve">     交通治堵及四小车整治</t>
  </si>
  <si>
    <t xml:space="preserve">     农村公路大中修及桥护栏维修</t>
  </si>
  <si>
    <t xml:space="preserve">     公路两侧绿化租地费</t>
  </si>
  <si>
    <t xml:space="preserve">     苍山村联网公路建设-苍通路建设</t>
  </si>
  <si>
    <t xml:space="preserve">     老淋石路松门段亮化工程</t>
  </si>
  <si>
    <t xml:space="preserve">     新建渡船</t>
  </si>
  <si>
    <t xml:space="preserve">     石板殿景观码头建设</t>
  </si>
  <si>
    <t xml:space="preserve">     小交陈至炮台山</t>
  </si>
  <si>
    <t xml:space="preserve">     南大路建设</t>
  </si>
  <si>
    <t xml:space="preserve">     苍山门塘鱼鲞加工园道路</t>
  </si>
  <si>
    <t xml:space="preserve">     松门交警公用停车场建设</t>
  </si>
  <si>
    <t xml:space="preserve">     四好农村公路示范路建设--淋胜路（Y022）
</t>
  </si>
  <si>
    <t xml:space="preserve">               ---C506沿海公路--五甲
</t>
  </si>
  <si>
    <t xml:space="preserve">               ---Y045斜东路
</t>
  </si>
  <si>
    <t xml:space="preserve">     南塘二--南坑联网公路建设</t>
  </si>
  <si>
    <t xml:space="preserve">     龙门大道西延至75省道连接路建设</t>
  </si>
  <si>
    <t xml:space="preserve">     朝阳路至81省道支线北段拓宽工程</t>
  </si>
  <si>
    <t xml:space="preserve">     林石路老三角马路平交口改造工程</t>
  </si>
  <si>
    <t xml:space="preserve">     改造修复松龙公路（坦龙线）工程</t>
  </si>
  <si>
    <t xml:space="preserve">     南四至山里皇道路建设工程</t>
  </si>
  <si>
    <t xml:space="preserve">     小交陈（水桶岙）至乌坑道路工程</t>
  </si>
  <si>
    <t xml:space="preserve">     省级交通事故黑点整治改建</t>
  </si>
  <si>
    <t xml:space="preserve">     四好农村路示范村建设</t>
  </si>
  <si>
    <t xml:space="preserve">     纬三路景观天桥工程</t>
  </si>
  <si>
    <t xml:space="preserve">     城乡三级公交补助经费</t>
  </si>
  <si>
    <t xml:space="preserve">     四好美丽路交通驿站、港湾式候车亭、洞下石头路美化工程</t>
  </si>
  <si>
    <t>十二、资源勘探信息等支出</t>
  </si>
  <si>
    <r>
      <t xml:space="preserve">    </t>
    </r>
    <r>
      <rPr>
        <sz val="11"/>
        <rFont val="宋体"/>
        <family val="0"/>
      </rPr>
      <t>安全生产监管</t>
    </r>
  </si>
  <si>
    <r>
      <t xml:space="preserve">    </t>
    </r>
    <r>
      <rPr>
        <sz val="11"/>
        <rFont val="宋体"/>
        <family val="0"/>
      </rPr>
      <t>支持中小企业发展和管理支出</t>
    </r>
  </si>
  <si>
    <t xml:space="preserve">     工业企业奖补扶持经费</t>
  </si>
  <si>
    <r>
      <t xml:space="preserve">     </t>
    </r>
    <r>
      <rPr>
        <sz val="11"/>
        <rFont val="宋体"/>
        <family val="0"/>
      </rPr>
      <t>商业流通事务</t>
    </r>
  </si>
  <si>
    <t xml:space="preserve">    反走私工作经费</t>
  </si>
  <si>
    <r>
      <t xml:space="preserve">    </t>
    </r>
    <r>
      <rPr>
        <sz val="11"/>
        <rFont val="宋体"/>
        <family val="0"/>
      </rPr>
      <t>旅游业管理与服务支出</t>
    </r>
  </si>
  <si>
    <r>
      <t xml:space="preserve">    </t>
    </r>
    <r>
      <rPr>
        <sz val="11"/>
        <rFont val="宋体"/>
        <family val="0"/>
      </rPr>
      <t>城乡社区住宅</t>
    </r>
  </si>
  <si>
    <r>
      <t xml:space="preserve">         </t>
    </r>
    <r>
      <rPr>
        <sz val="11"/>
        <rFont val="宋体"/>
        <family val="0"/>
      </rPr>
      <t>消防经费</t>
    </r>
  </si>
  <si>
    <t xml:space="preserve">      消防中队设施添置及维修费用</t>
  </si>
  <si>
    <t xml:space="preserve">      消防演练经费</t>
  </si>
  <si>
    <t xml:space="preserve">      消防中队淋川站改造经费</t>
  </si>
  <si>
    <t xml:space="preserve">      村居志愿消防队建设补助费</t>
  </si>
  <si>
    <t xml:space="preserve">      老旧民房消防整治（含套管等）费用</t>
  </si>
  <si>
    <t xml:space="preserve">      消防应急取水口建设</t>
  </si>
  <si>
    <t xml:space="preserve">       购买消防车</t>
  </si>
  <si>
    <t>安全监管</t>
  </si>
  <si>
    <t xml:space="preserve">    安全宣传教育培训</t>
  </si>
  <si>
    <t xml:space="preserve">    安全执法服装费用</t>
  </si>
  <si>
    <t xml:space="preserve">    安全生产社会化服务支出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</si>
  <si>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</si>
  <si>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>各款级科目下，各单位根据实际，可以增设项目，分明细反映。</t>
  </si>
  <si>
    <t>表五</t>
  </si>
  <si>
    <t xml:space="preserve"> 2019年松门镇拟出让用地统计表</t>
  </si>
  <si>
    <t>编制单位:</t>
  </si>
  <si>
    <t>单位：万元、亩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</si>
  <si>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</si>
  <si>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</si>
  <si>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</si>
  <si>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</si>
  <si>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</si>
  <si>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</si>
  <si>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</si>
  <si>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返还成本及出让金净收益</t>
  </si>
  <si>
    <t>备注</t>
  </si>
  <si>
    <t>原崇文小区地块</t>
  </si>
  <si>
    <t>住宅用地</t>
  </si>
  <si>
    <t>商住</t>
  </si>
  <si>
    <t>义学坦新区地块75省道东侧、北环路南侧</t>
  </si>
  <si>
    <t>加油站</t>
  </si>
  <si>
    <t>商业</t>
  </si>
  <si>
    <t>东南工业区地块</t>
  </si>
  <si>
    <t>小微园区工业用地</t>
  </si>
  <si>
    <t>工业企业</t>
  </si>
  <si>
    <t>东南园区和迎宾工业区边角地</t>
  </si>
  <si>
    <t>园区工业区边角地</t>
  </si>
  <si>
    <t>东南园区(新水产批发市场对面)</t>
  </si>
  <si>
    <t>东南园区养老区块用地</t>
  </si>
  <si>
    <t>养老用地</t>
  </si>
  <si>
    <t>合计</t>
  </si>
  <si>
    <t>单位:温岭市松门镇</t>
  </si>
  <si>
    <t>单位名称</t>
  </si>
  <si>
    <t>公务接待费</t>
  </si>
  <si>
    <t>公务用车购置及运行费</t>
  </si>
  <si>
    <t>因公出国（境）费</t>
  </si>
  <si>
    <t>三公经费合计</t>
  </si>
  <si>
    <t>会议费</t>
  </si>
  <si>
    <t>培训费</t>
  </si>
  <si>
    <t>“三公”经费及会议培训费</t>
  </si>
  <si>
    <t>备  注</t>
  </si>
  <si>
    <t>2018年预算执行率</t>
  </si>
  <si>
    <t>2019年         预算数</t>
  </si>
  <si>
    <t>现有车辆数</t>
  </si>
  <si>
    <t>核编车辆数</t>
  </si>
  <si>
    <t>2019年预算数与2018年预算数同比增减</t>
  </si>
  <si>
    <t>总额</t>
  </si>
  <si>
    <t>其中：2019年计划购置车辆数及费用</t>
  </si>
  <si>
    <t>松   门    镇</t>
  </si>
  <si>
    <t xml:space="preserve"> 松门镇2018年财政收支执行情况表</t>
  </si>
  <si>
    <t>2019年松门镇财政收入预算对比表</t>
  </si>
  <si>
    <t>2019年松门镇财政支出预算对比表</t>
  </si>
  <si>
    <t>2019年松门镇财政支出(预算)汇总表</t>
  </si>
  <si>
    <t>2019年松门镇项目支出预算测算明细表</t>
  </si>
  <si>
    <t>松门镇“三公”经费、会议费、培训费预算与执行对比表</t>
  </si>
  <si>
    <t>表八</t>
  </si>
  <si>
    <t>编制单位:</t>
  </si>
  <si>
    <t>基本支出预算数</t>
  </si>
  <si>
    <t>基本支出明细</t>
  </si>
  <si>
    <t>备    注</t>
  </si>
  <si>
    <t>退休</t>
  </si>
  <si>
    <t>自聘</t>
  </si>
  <si>
    <t>工资福利</t>
  </si>
  <si>
    <t>对个人和家庭的补助支出</t>
  </si>
  <si>
    <t>公用经费</t>
  </si>
  <si>
    <t>镇本级预算支出</t>
  </si>
  <si>
    <t>市财政补助</t>
  </si>
  <si>
    <t>市各部门专项补助</t>
  </si>
  <si>
    <t>小计</t>
  </si>
  <si>
    <t>招待费</t>
  </si>
  <si>
    <t>公务用车</t>
  </si>
  <si>
    <t>出国境费</t>
  </si>
  <si>
    <t>会议费</t>
  </si>
  <si>
    <t>培训费</t>
  </si>
  <si>
    <t>其他公用经费</t>
  </si>
  <si>
    <t>2019年松门镇基本支出预算测算明细表</t>
  </si>
  <si>
    <t>在职</t>
  </si>
  <si>
    <t>人数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</si>
</sst>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%"/>
    <numFmt numFmtId="179" formatCode="0.00_ "/>
    <numFmt numFmtId="180" formatCode="0_ "/>
    <numFmt numFmtId="181" formatCode="0.00_);[Red]\(0.00\)"/>
    <numFmt numFmtId="182" formatCode="0_);[Red]\(0\)"/>
    <numFmt numFmtId="183" formatCode="0.0_);[Red]\(0.0\)"/>
    <numFmt numFmtId="184" formatCode="0;[Red]0"/>
    <numFmt numFmtId="185" formatCode="#,##0_ "/>
    <numFmt numFmtId="186" formatCode="#,##0.00_);[Red]\(#,##0.00\)"/>
    <numFmt numFmtId="187" formatCode="0.0_ "/>
    <numFmt numFmtId="188" formatCode="0.0;[Red]0.0"/>
    <numFmt numFmtId="189" formatCode="#,##0.0;[Red]#,##0.0"/>
    <numFmt numFmtId="190" formatCode="_ * #,##0.0_ ;_ * \-#,##0.0_ ;_ * &quot;-&quot;?_ ;_ @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8"/>
      <name val="方正大标宋简体"/>
      <family val="0"/>
    </font>
    <font>
      <sz val="12"/>
      <name val="黑体"/>
      <family val="3"/>
    </font>
    <font>
      <sz val="12"/>
      <name val="方正大标宋简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2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vertical="center" wrapText="1"/>
      <protection locked="0"/>
    </xf>
    <xf numFmtId="43" fontId="8" fillId="0" borderId="0" xfId="58" applyFont="1" applyAlignment="1" applyProtection="1">
      <alignment horizontal="right" vertical="center" wrapText="1"/>
      <protection locked="0"/>
    </xf>
    <xf numFmtId="43" fontId="0" fillId="0" borderId="0" xfId="58" applyFont="1" applyAlignment="1">
      <alignment vertical="center"/>
    </xf>
    <xf numFmtId="43" fontId="10" fillId="0" borderId="0" xfId="58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45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43" fontId="10" fillId="0" borderId="0" xfId="58" applyFont="1" applyBorder="1" applyAlignment="1">
      <alignment horizontal="right" vertical="center"/>
    </xf>
    <xf numFmtId="0" fontId="10" fillId="0" borderId="10" xfId="45" applyFont="1" applyBorder="1" applyAlignment="1">
      <alignment horizontal="left" vertical="center" wrapText="1"/>
      <protection/>
    </xf>
    <xf numFmtId="180" fontId="10" fillId="0" borderId="10" xfId="47" applyNumberFormat="1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45" applyFont="1" applyFill="1" applyAlignment="1" applyProtection="1">
      <alignment vertical="center" wrapText="1"/>
      <protection locked="0"/>
    </xf>
    <xf numFmtId="43" fontId="8" fillId="0" borderId="0" xfId="58" applyFont="1" applyFill="1" applyAlignment="1" applyProtection="1">
      <alignment horizontal="left" vertical="center" wrapText="1"/>
      <protection locked="0"/>
    </xf>
    <xf numFmtId="43" fontId="0" fillId="0" borderId="0" xfId="58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81" fontId="12" fillId="0" borderId="10" xfId="0" applyNumberFormat="1" applyFont="1" applyFill="1" applyBorder="1" applyAlignment="1" applyProtection="1">
      <alignment vertical="center"/>
      <protection locked="0"/>
    </xf>
    <xf numFmtId="181" fontId="13" fillId="0" borderId="10" xfId="0" applyNumberFormat="1" applyFont="1" applyFill="1" applyBorder="1" applyAlignment="1" applyProtection="1">
      <alignment horizontal="center"/>
      <protection/>
    </xf>
    <xf numFmtId="182" fontId="13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181" fontId="13" fillId="0" borderId="10" xfId="0" applyNumberFormat="1" applyFont="1" applyFill="1" applyBorder="1" applyAlignment="1" applyProtection="1">
      <alignment vertical="center"/>
      <protection locked="0"/>
    </xf>
    <xf numFmtId="181" fontId="13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182" fontId="8" fillId="0" borderId="10" xfId="45" applyNumberFormat="1" applyFont="1" applyFill="1" applyBorder="1" applyAlignment="1" applyProtection="1">
      <alignment horizontal="center" vertical="center" wrapText="1"/>
      <protection locked="0"/>
    </xf>
    <xf numFmtId="182" fontId="8" fillId="0" borderId="10" xfId="0" applyNumberFormat="1" applyFont="1" applyFill="1" applyBorder="1" applyAlignment="1">
      <alignment horizontal="center" vertical="center"/>
    </xf>
    <xf numFmtId="182" fontId="8" fillId="0" borderId="10" xfId="45" applyNumberFormat="1" applyFont="1" applyFill="1" applyBorder="1" applyAlignment="1" applyProtection="1">
      <alignment horizontal="center" vertical="center" wrapText="1"/>
      <protection/>
    </xf>
    <xf numFmtId="183" fontId="8" fillId="0" borderId="10" xfId="45" applyNumberFormat="1" applyFont="1" applyFill="1" applyBorder="1" applyAlignment="1" applyProtection="1">
      <alignment horizontal="center" vertical="center" wrapText="1"/>
      <protection locked="0"/>
    </xf>
    <xf numFmtId="181" fontId="8" fillId="0" borderId="10" xfId="46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45" applyFont="1" applyFill="1" applyBorder="1" applyAlignment="1" applyProtection="1">
      <alignment horizontal="left" vertical="center" wrapText="1"/>
      <protection locked="0"/>
    </xf>
    <xf numFmtId="0" fontId="8" fillId="0" borderId="10" xfId="45" applyFont="1" applyFill="1" applyBorder="1" applyAlignment="1" applyProtection="1">
      <alignment vertical="center" wrapText="1"/>
      <protection locked="0"/>
    </xf>
    <xf numFmtId="181" fontId="8" fillId="0" borderId="10" xfId="0" applyNumberFormat="1" applyFont="1" applyFill="1" applyBorder="1" applyAlignment="1" applyProtection="1">
      <alignment vertical="center"/>
      <protection locked="0"/>
    </xf>
    <xf numFmtId="181" fontId="16" fillId="0" borderId="10" xfId="0" applyNumberFormat="1" applyFont="1" applyFill="1" applyBorder="1" applyAlignment="1" applyProtection="1">
      <alignment horizontal="center"/>
      <protection/>
    </xf>
    <xf numFmtId="181" fontId="16" fillId="0" borderId="10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>
      <alignment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5" xfId="0" applyNumberFormat="1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184" fontId="13" fillId="0" borderId="10" xfId="0" applyNumberFormat="1" applyFont="1" applyFill="1" applyBorder="1" applyAlignment="1" applyProtection="1">
      <alignment horizontal="center"/>
      <protection/>
    </xf>
    <xf numFmtId="185" fontId="13" fillId="0" borderId="10" xfId="0" applyNumberFormat="1" applyFont="1" applyFill="1" applyBorder="1" applyAlignment="1" applyProtection="1">
      <alignment horizontal="center"/>
      <protection/>
    </xf>
    <xf numFmtId="181" fontId="13" fillId="0" borderId="10" xfId="0" applyNumberFormat="1" applyFont="1" applyFill="1" applyBorder="1" applyAlignment="1" applyProtection="1">
      <alignment horizontal="left"/>
      <protection/>
    </xf>
    <xf numFmtId="186" fontId="8" fillId="0" borderId="10" xfId="0" applyNumberFormat="1" applyFont="1" applyFill="1" applyBorder="1" applyAlignment="1" applyProtection="1">
      <alignment vertical="center" shrinkToFit="1"/>
      <protection locked="0"/>
    </xf>
    <xf numFmtId="182" fontId="16" fillId="0" borderId="10" xfId="0" applyNumberFormat="1" applyFont="1" applyFill="1" applyBorder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center"/>
      <protection locked="0"/>
    </xf>
    <xf numFmtId="186" fontId="8" fillId="0" borderId="10" xfId="0" applyNumberFormat="1" applyFont="1" applyFill="1" applyBorder="1" applyAlignment="1" applyProtection="1">
      <alignment horizontal="left" wrapText="1"/>
      <protection locked="0"/>
    </xf>
    <xf numFmtId="187" fontId="16" fillId="0" borderId="10" xfId="0" applyNumberFormat="1" applyFont="1" applyFill="1" applyBorder="1" applyAlignment="1" applyProtection="1">
      <alignment horizontal="center"/>
      <protection/>
    </xf>
    <xf numFmtId="187" fontId="8" fillId="0" borderId="10" xfId="0" applyNumberFormat="1" applyFont="1" applyFill="1" applyBorder="1" applyAlignment="1">
      <alignment horizontal="center" vertical="center"/>
    </xf>
    <xf numFmtId="187" fontId="16" fillId="0" borderId="10" xfId="0" applyNumberFormat="1" applyFont="1" applyFill="1" applyBorder="1" applyAlignment="1" applyProtection="1">
      <alignment horizontal="center"/>
      <protection locked="0"/>
    </xf>
    <xf numFmtId="186" fontId="8" fillId="0" borderId="10" xfId="0" applyNumberFormat="1" applyFont="1" applyFill="1" applyBorder="1" applyAlignment="1" applyProtection="1">
      <alignment horizontal="left" vertical="center"/>
      <protection locked="0"/>
    </xf>
    <xf numFmtId="186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86" fontId="16" fillId="0" borderId="10" xfId="0" applyNumberFormat="1" applyFont="1" applyFill="1" applyBorder="1" applyAlignment="1" applyProtection="1">
      <alignment horizontal="left" shrinkToFit="1"/>
      <protection locked="0"/>
    </xf>
    <xf numFmtId="182" fontId="8" fillId="0" borderId="10" xfId="0" applyNumberFormat="1" applyFont="1" applyFill="1" applyBorder="1" applyAlignment="1">
      <alignment horizontal="center"/>
    </xf>
    <xf numFmtId="186" fontId="8" fillId="0" borderId="10" xfId="0" applyNumberFormat="1" applyFont="1" applyFill="1" applyBorder="1" applyAlignment="1">
      <alignment vertical="center" shrinkToFit="1"/>
    </xf>
    <xf numFmtId="181" fontId="16" fillId="0" borderId="10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6" fontId="16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0" xfId="42" applyFont="1" applyFill="1" applyBorder="1" applyAlignment="1">
      <alignment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left" vertical="center" wrapText="1"/>
      <protection/>
    </xf>
    <xf numFmtId="0" fontId="8" fillId="0" borderId="10" xfId="43" applyFont="1" applyFill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181" fontId="7" fillId="0" borderId="10" xfId="46" applyNumberFormat="1" applyFont="1" applyFill="1" applyBorder="1" applyAlignment="1" applyProtection="1">
      <alignment vertical="center"/>
      <protection locked="0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/>
    </xf>
    <xf numFmtId="0" fontId="8" fillId="0" borderId="10" xfId="46" applyFont="1" applyFill="1" applyBorder="1">
      <alignment/>
      <protection/>
    </xf>
    <xf numFmtId="0" fontId="8" fillId="0" borderId="10" xfId="46" applyFont="1" applyFill="1" applyBorder="1" applyAlignment="1">
      <alignment horizontal="center"/>
      <protection/>
    </xf>
    <xf numFmtId="0" fontId="8" fillId="0" borderId="10" xfId="46" applyFont="1" applyFill="1" applyBorder="1" applyAlignment="1">
      <alignment horizontal="left"/>
      <protection/>
    </xf>
    <xf numFmtId="0" fontId="8" fillId="0" borderId="10" xfId="46" applyFont="1" applyFill="1" applyBorder="1" applyAlignment="1">
      <alignment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7" fillId="0" borderId="10" xfId="46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 horizontal="left"/>
      <protection/>
    </xf>
    <xf numFmtId="0" fontId="7" fillId="0" borderId="10" xfId="46" applyFont="1" applyFill="1" applyBorder="1">
      <alignment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0" xfId="44" applyFont="1" applyFill="1" applyBorder="1">
      <alignment vertical="center"/>
      <protection/>
    </xf>
    <xf numFmtId="0" fontId="8" fillId="0" borderId="10" xfId="44" applyFont="1" applyFill="1" applyBorder="1" applyAlignment="1">
      <alignment horizontal="center" vertical="center"/>
      <protection/>
    </xf>
    <xf numFmtId="0" fontId="7" fillId="0" borderId="10" xfId="44" applyFont="1" applyFill="1" applyBorder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left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182" fontId="8" fillId="0" borderId="1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182" fontId="8" fillId="0" borderId="20" xfId="0" applyNumberFormat="1" applyFont="1" applyFill="1" applyBorder="1" applyAlignment="1">
      <alignment horizontal="center" vertical="center" wrapText="1"/>
    </xf>
    <xf numFmtId="182" fontId="8" fillId="0" borderId="21" xfId="0" applyNumberFormat="1" applyFont="1" applyFill="1" applyBorder="1" applyAlignment="1">
      <alignment horizontal="center" vertical="center" wrapText="1"/>
    </xf>
    <xf numFmtId="182" fontId="8" fillId="0" borderId="1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182" fontId="8" fillId="0" borderId="2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81" fontId="17" fillId="0" borderId="10" xfId="0" applyNumberFormat="1" applyFont="1" applyFill="1" applyBorder="1" applyAlignment="1" applyProtection="1">
      <alignment vertical="center"/>
      <protection locked="0"/>
    </xf>
    <xf numFmtId="181" fontId="17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85" fontId="8" fillId="0" borderId="10" xfId="0" applyNumberFormat="1" applyFont="1" applyFill="1" applyBorder="1" applyAlignment="1">
      <alignment horizontal="center"/>
    </xf>
    <xf numFmtId="182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82" fontId="8" fillId="0" borderId="25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182" fontId="8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2" fontId="8" fillId="0" borderId="17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182" fontId="8" fillId="0" borderId="28" xfId="0" applyNumberFormat="1" applyFont="1" applyFill="1" applyBorder="1" applyAlignment="1">
      <alignment horizontal="center" vertical="center" wrapText="1"/>
    </xf>
    <xf numFmtId="182" fontId="8" fillId="0" borderId="29" xfId="0" applyNumberFormat="1" applyFont="1" applyFill="1" applyBorder="1" applyAlignment="1">
      <alignment horizontal="center" vertical="center" wrapText="1"/>
    </xf>
    <xf numFmtId="182" fontId="8" fillId="0" borderId="30" xfId="0" applyNumberFormat="1" applyFont="1" applyFill="1" applyBorder="1" applyAlignment="1">
      <alignment horizontal="center"/>
    </xf>
    <xf numFmtId="182" fontId="8" fillId="0" borderId="31" xfId="0" applyNumberFormat="1" applyFont="1" applyFill="1" applyBorder="1" applyAlignment="1">
      <alignment horizontal="center" vertical="center"/>
    </xf>
    <xf numFmtId="182" fontId="8" fillId="0" borderId="3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181" fontId="8" fillId="0" borderId="10" xfId="46" applyNumberFormat="1" applyFont="1" applyFill="1" applyBorder="1" applyAlignment="1" applyProtection="1">
      <alignment vertical="center" wrapText="1"/>
      <protection locked="0"/>
    </xf>
    <xf numFmtId="181" fontId="13" fillId="0" borderId="10" xfId="0" applyNumberFormat="1" applyFont="1" applyFill="1" applyBorder="1" applyAlignment="1" applyProtection="1">
      <alignment horizontal="left"/>
      <protection locked="0"/>
    </xf>
    <xf numFmtId="182" fontId="7" fillId="0" borderId="33" xfId="0" applyNumberFormat="1" applyFont="1" applyFill="1" applyBorder="1" applyAlignment="1">
      <alignment horizontal="center" vertical="center" wrapText="1"/>
    </xf>
    <xf numFmtId="182" fontId="7" fillId="0" borderId="34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181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8" fillId="0" borderId="10" xfId="0" applyNumberFormat="1" applyFont="1" applyFill="1" applyBorder="1" applyAlignment="1" applyProtection="1">
      <alignment vertical="center" wrapText="1"/>
      <protection locked="0"/>
    </xf>
    <xf numFmtId="181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horizontal="left" vertical="center"/>
    </xf>
    <xf numFmtId="181" fontId="5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40" applyFont="1" applyFill="1" applyBorder="1" applyAlignment="1">
      <alignment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181" fontId="14" fillId="0" borderId="10" xfId="0" applyNumberFormat="1" applyFont="1" applyFill="1" applyBorder="1" applyAlignment="1" applyProtection="1">
      <alignment vertical="center"/>
      <protection locked="0"/>
    </xf>
    <xf numFmtId="188" fontId="13" fillId="0" borderId="10" xfId="0" applyNumberFormat="1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89" fontId="14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8" fillId="0" borderId="0" xfId="58" applyFont="1" applyAlignment="1">
      <alignment horizontal="right" vertical="center"/>
    </xf>
    <xf numFmtId="0" fontId="7" fillId="0" borderId="10" xfId="45" applyFont="1" applyBorder="1" applyAlignment="1" applyProtection="1">
      <alignment horizontal="center" vertical="center" wrapText="1"/>
      <protection locked="0"/>
    </xf>
    <xf numFmtId="43" fontId="7" fillId="0" borderId="10" xfId="58" applyFont="1" applyBorder="1" applyAlignment="1" applyProtection="1">
      <alignment horizontal="center" vertical="center" wrapText="1"/>
      <protection locked="0"/>
    </xf>
    <xf numFmtId="0" fontId="7" fillId="0" borderId="10" xfId="45" applyFont="1" applyBorder="1" applyAlignment="1" applyProtection="1">
      <alignment horizontal="center" vertical="center"/>
      <protection locked="0"/>
    </xf>
    <xf numFmtId="0" fontId="12" fillId="0" borderId="10" xfId="45" applyFont="1" applyBorder="1" applyAlignment="1" applyProtection="1">
      <alignment horizontal="left" vertical="center" wrapText="1"/>
      <protection locked="0"/>
    </xf>
    <xf numFmtId="190" fontId="7" fillId="0" borderId="10" xfId="58" applyNumberFormat="1" applyFont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left" vertical="center"/>
    </xf>
    <xf numFmtId="190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45" applyFont="1" applyBorder="1" applyAlignment="1" applyProtection="1">
      <alignment vertical="center" wrapText="1"/>
      <protection locked="0"/>
    </xf>
    <xf numFmtId="190" fontId="7" fillId="0" borderId="10" xfId="58" applyNumberFormat="1" applyFont="1" applyBorder="1" applyAlignment="1" applyProtection="1">
      <alignment vertical="center" wrapText="1"/>
      <protection locked="0"/>
    </xf>
    <xf numFmtId="190" fontId="7" fillId="0" borderId="10" xfId="58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45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190" fontId="7" fillId="0" borderId="10" xfId="58" applyNumberFormat="1" applyFont="1" applyFill="1" applyBorder="1" applyAlignment="1" applyProtection="1">
      <alignment vertical="center" wrapText="1"/>
      <protection locked="0"/>
    </xf>
    <xf numFmtId="190" fontId="12" fillId="0" borderId="10" xfId="0" applyNumberFormat="1" applyFont="1" applyBorder="1" applyAlignment="1">
      <alignment vertical="center"/>
    </xf>
    <xf numFmtId="190" fontId="7" fillId="0" borderId="10" xfId="0" applyNumberFormat="1" applyFont="1" applyBorder="1" applyAlignment="1">
      <alignment vertical="center"/>
    </xf>
    <xf numFmtId="0" fontId="8" fillId="0" borderId="10" xfId="45" applyFont="1" applyBorder="1" applyAlignment="1" applyProtection="1">
      <alignment vertical="center" wrapText="1"/>
      <protection locked="0"/>
    </xf>
    <xf numFmtId="0" fontId="8" fillId="0" borderId="10" xfId="45" applyFont="1" applyBorder="1" applyAlignment="1" applyProtection="1">
      <alignment horizontal="left" vertical="center" wrapText="1"/>
      <protection locked="0"/>
    </xf>
    <xf numFmtId="43" fontId="12" fillId="0" borderId="10" xfId="58" applyFont="1" applyBorder="1" applyAlignment="1" applyProtection="1">
      <alignment horizontal="center" vertical="center" wrapText="1"/>
      <protection locked="0"/>
    </xf>
    <xf numFmtId="190" fontId="7" fillId="0" borderId="10" xfId="58" applyNumberFormat="1" applyFont="1" applyBorder="1" applyAlignment="1">
      <alignment vertical="center" wrapText="1"/>
    </xf>
    <xf numFmtId="0" fontId="12" fillId="0" borderId="10" xfId="45" applyFont="1" applyBorder="1" applyAlignment="1" applyProtection="1">
      <alignment horizontal="center" vertical="center" wrapText="1"/>
      <protection locked="0"/>
    </xf>
    <xf numFmtId="190" fontId="7" fillId="0" borderId="10" xfId="58" applyNumberFormat="1" applyFont="1" applyBorder="1" applyAlignment="1" applyProtection="1">
      <alignment horizontal="right" vertical="center" wrapText="1"/>
      <protection locked="0"/>
    </xf>
    <xf numFmtId="0" fontId="12" fillId="0" borderId="19" xfId="45" applyFont="1" applyBorder="1" applyAlignment="1" applyProtection="1">
      <alignment horizontal="center" vertical="center" wrapText="1"/>
      <protection locked="0"/>
    </xf>
    <xf numFmtId="190" fontId="7" fillId="0" borderId="19" xfId="58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0" xfId="58" applyFont="1" applyAlignment="1">
      <alignment horizontal="left" vertical="center"/>
    </xf>
    <xf numFmtId="181" fontId="0" fillId="0" borderId="0" xfId="0" applyNumberFormat="1" applyFont="1" applyAlignment="1">
      <alignment vertical="center"/>
    </xf>
    <xf numFmtId="43" fontId="0" fillId="0" borderId="11" xfId="58" applyFont="1" applyBorder="1" applyAlignment="1">
      <alignment horizontal="left" vertical="center" wrapText="1"/>
    </xf>
    <xf numFmtId="0" fontId="0" fillId="0" borderId="10" xfId="45" applyFont="1" applyBorder="1" applyAlignment="1" applyProtection="1">
      <alignment horizontal="center" vertical="center" wrapText="1"/>
      <protection locked="0"/>
    </xf>
    <xf numFmtId="43" fontId="0" fillId="0" borderId="10" xfId="58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0" fillId="0" borderId="10" xfId="58" applyNumberFormat="1" applyFont="1" applyBorder="1" applyAlignment="1">
      <alignment vertical="center"/>
    </xf>
    <xf numFmtId="190" fontId="0" fillId="0" borderId="10" xfId="58" applyNumberFormat="1" applyFont="1" applyBorder="1" applyAlignment="1">
      <alignment vertical="center"/>
    </xf>
    <xf numFmtId="190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8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90" fontId="0" fillId="0" borderId="10" xfId="58" applyNumberFormat="1" applyFont="1" applyBorder="1" applyAlignment="1">
      <alignment vertical="center"/>
    </xf>
    <xf numFmtId="190" fontId="0" fillId="0" borderId="10" xfId="0" applyNumberFormat="1" applyFont="1" applyBorder="1" applyAlignment="1">
      <alignment vertical="center"/>
    </xf>
    <xf numFmtId="0" fontId="10" fillId="0" borderId="0" xfId="45" applyFont="1" applyAlignment="1" applyProtection="1">
      <alignment vertical="center"/>
      <protection locked="0"/>
    </xf>
    <xf numFmtId="0" fontId="10" fillId="0" borderId="11" xfId="45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10" xfId="45" applyFont="1" applyBorder="1" applyAlignment="1" applyProtection="1">
      <alignment horizontal="center" vertical="center"/>
      <protection locked="0"/>
    </xf>
    <xf numFmtId="43" fontId="10" fillId="0" borderId="10" xfId="58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0" fontId="22" fillId="0" borderId="10" xfId="45" applyFont="1" applyBorder="1" applyAlignment="1" applyProtection="1">
      <alignment horizontal="left" vertical="center" wrapText="1"/>
      <protection locked="0"/>
    </xf>
    <xf numFmtId="180" fontId="10" fillId="0" borderId="10" xfId="45" applyNumberFormat="1" applyFont="1" applyBorder="1" applyAlignment="1" applyProtection="1">
      <alignment horizontal="right" vertical="center" wrapText="1"/>
      <protection/>
    </xf>
    <xf numFmtId="183" fontId="10" fillId="0" borderId="10" xfId="45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>
      <alignment vertical="center"/>
    </xf>
    <xf numFmtId="0" fontId="22" fillId="0" borderId="10" xfId="45" applyFont="1" applyBorder="1" applyAlignment="1" applyProtection="1">
      <alignment vertical="center" wrapText="1"/>
      <protection locked="0"/>
    </xf>
    <xf numFmtId="180" fontId="10" fillId="0" borderId="10" xfId="45" applyNumberFormat="1" applyFont="1" applyBorder="1" applyAlignment="1" applyProtection="1">
      <alignment vertical="center" wrapText="1"/>
      <protection/>
    </xf>
    <xf numFmtId="183" fontId="10" fillId="0" borderId="10" xfId="45" applyNumberFormat="1" applyFont="1" applyBorder="1" applyAlignment="1" applyProtection="1">
      <alignment vertical="center" wrapText="1"/>
      <protection/>
    </xf>
    <xf numFmtId="0" fontId="10" fillId="0" borderId="10" xfId="45" applyFont="1" applyBorder="1" applyAlignment="1" applyProtection="1">
      <alignment vertical="center" wrapText="1"/>
      <protection locked="0"/>
    </xf>
    <xf numFmtId="180" fontId="10" fillId="0" borderId="10" xfId="45" applyNumberFormat="1" applyFont="1" applyBorder="1" applyAlignment="1" applyProtection="1">
      <alignment vertical="center" wrapText="1"/>
      <protection locked="0"/>
    </xf>
    <xf numFmtId="183" fontId="10" fillId="0" borderId="10" xfId="45" applyNumberFormat="1" applyFont="1" applyBorder="1" applyAlignment="1" applyProtection="1">
      <alignment vertical="center" wrapText="1"/>
      <protection locked="0"/>
    </xf>
    <xf numFmtId="179" fontId="10" fillId="0" borderId="10" xfId="45" applyNumberFormat="1" applyFont="1" applyBorder="1" applyAlignment="1" applyProtection="1">
      <alignment vertical="center" wrapText="1"/>
      <protection/>
    </xf>
    <xf numFmtId="187" fontId="10" fillId="0" borderId="10" xfId="45" applyNumberFormat="1" applyFont="1" applyBorder="1" applyAlignment="1" applyProtection="1">
      <alignment vertical="center" wrapText="1"/>
      <protection/>
    </xf>
    <xf numFmtId="187" fontId="10" fillId="0" borderId="10" xfId="45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10" xfId="46" applyFont="1" applyBorder="1">
      <alignment/>
      <protection/>
    </xf>
    <xf numFmtId="179" fontId="10" fillId="0" borderId="10" xfId="45" applyNumberFormat="1" applyFont="1" applyBorder="1" applyAlignment="1" applyProtection="1">
      <alignment vertical="center" wrapText="1"/>
      <protection locked="0"/>
    </xf>
    <xf numFmtId="0" fontId="10" fillId="0" borderId="10" xfId="45" applyFont="1" applyBorder="1" applyAlignment="1" applyProtection="1">
      <alignment horizontal="center" vertical="center" wrapText="1"/>
      <protection locked="0"/>
    </xf>
    <xf numFmtId="0" fontId="10" fillId="0" borderId="10" xfId="45" applyFont="1" applyBorder="1" applyAlignment="1" applyProtection="1">
      <alignment horizontal="left" vertical="center" wrapText="1"/>
      <protection locked="0"/>
    </xf>
    <xf numFmtId="179" fontId="10" fillId="0" borderId="10" xfId="45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right" vertical="center"/>
    </xf>
    <xf numFmtId="183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40" applyFont="1" applyFill="1" applyBorder="1" applyAlignment="1">
      <alignment vertical="center"/>
      <protection/>
    </xf>
    <xf numFmtId="0" fontId="10" fillId="0" borderId="10" xfId="40" applyFont="1" applyFill="1" applyBorder="1" applyAlignment="1">
      <alignment horizontal="right" vertical="center"/>
      <protection/>
    </xf>
    <xf numFmtId="183" fontId="10" fillId="0" borderId="10" xfId="40" applyNumberFormat="1" applyFont="1" applyFill="1" applyBorder="1" applyAlignment="1">
      <alignment horizontal="right" vertical="center"/>
      <protection/>
    </xf>
    <xf numFmtId="0" fontId="10" fillId="0" borderId="10" xfId="40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0" fillId="0" borderId="18" xfId="0" applyFont="1" applyBorder="1" applyAlignment="1">
      <alignment horizontal="right" vertical="center" wrapText="1"/>
    </xf>
    <xf numFmtId="183" fontId="10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horizontal="right" vertical="center" wrapText="1"/>
    </xf>
    <xf numFmtId="183" fontId="10" fillId="0" borderId="12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8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0" fontId="10" fillId="0" borderId="10" xfId="42" applyFont="1" applyBorder="1" applyAlignment="1">
      <alignment vertical="center" wrapText="1"/>
      <protection/>
    </xf>
    <xf numFmtId="186" fontId="23" fillId="0" borderId="10" xfId="0" applyNumberFormat="1" applyFont="1" applyBorder="1" applyAlignment="1" applyProtection="1">
      <alignment shrinkToFit="1"/>
      <protection locked="0"/>
    </xf>
    <xf numFmtId="186" fontId="23" fillId="0" borderId="10" xfId="0" applyNumberFormat="1" applyFont="1" applyBorder="1" applyAlignment="1" applyProtection="1">
      <alignment horizontal="right"/>
      <protection locked="0"/>
    </xf>
    <xf numFmtId="183" fontId="23" fillId="0" borderId="10" xfId="0" applyNumberFormat="1" applyFont="1" applyBorder="1" applyAlignment="1" applyProtection="1">
      <alignment horizontal="right"/>
      <protection locked="0"/>
    </xf>
    <xf numFmtId="186" fontId="10" fillId="0" borderId="10" xfId="0" applyNumberFormat="1" applyFont="1" applyBorder="1" applyAlignment="1" applyProtection="1">
      <alignment vertical="center" shrinkToFit="1"/>
      <protection locked="0"/>
    </xf>
    <xf numFmtId="183" fontId="10" fillId="0" borderId="10" xfId="45" applyNumberFormat="1" applyFont="1" applyBorder="1" applyAlignment="1" applyProtection="1">
      <alignment horizontal="right" vertical="center" wrapText="1"/>
      <protection locked="0"/>
    </xf>
    <xf numFmtId="179" fontId="10" fillId="0" borderId="10" xfId="45" applyNumberFormat="1" applyFont="1" applyBorder="1" applyAlignment="1" applyProtection="1">
      <alignment horizontal="center" vertical="center" wrapText="1"/>
      <protection locked="0"/>
    </xf>
    <xf numFmtId="179" fontId="22" fillId="0" borderId="10" xfId="45" applyNumberFormat="1" applyFont="1" applyBorder="1" applyAlignment="1" applyProtection="1">
      <alignment vertical="center" wrapText="1"/>
      <protection/>
    </xf>
    <xf numFmtId="43" fontId="0" fillId="0" borderId="0" xfId="58" applyFont="1" applyBorder="1" applyAlignment="1">
      <alignment horizontal="right" vertical="center" wrapText="1"/>
    </xf>
    <xf numFmtId="10" fontId="0" fillId="0" borderId="0" xfId="58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45" applyFont="1" applyBorder="1" applyAlignment="1" applyProtection="1">
      <alignment horizontal="center" vertical="center" wrapText="1"/>
      <protection locked="0"/>
    </xf>
    <xf numFmtId="43" fontId="8" fillId="0" borderId="10" xfId="58" applyFont="1" applyBorder="1" applyAlignment="1" applyProtection="1">
      <alignment horizontal="center" vertical="center" wrapText="1"/>
      <protection locked="0"/>
    </xf>
    <xf numFmtId="10" fontId="8" fillId="0" borderId="10" xfId="58" applyNumberFormat="1" applyFont="1" applyBorder="1" applyAlignment="1" applyProtection="1">
      <alignment horizontal="center" vertical="center" wrapText="1"/>
      <protection locked="0"/>
    </xf>
    <xf numFmtId="0" fontId="14" fillId="0" borderId="10" xfId="45" applyFont="1" applyBorder="1" applyAlignment="1" applyProtection="1">
      <alignment horizontal="center" vertical="center" wrapText="1"/>
      <protection locked="0"/>
    </xf>
    <xf numFmtId="41" fontId="14" fillId="0" borderId="10" xfId="58" applyNumberFormat="1" applyFont="1" applyBorder="1" applyAlignment="1" applyProtection="1">
      <alignment horizontal="right" vertical="center" wrapText="1"/>
      <protection/>
    </xf>
    <xf numFmtId="178" fontId="14" fillId="0" borderId="10" xfId="58" applyNumberFormat="1" applyFont="1" applyBorder="1" applyAlignment="1" applyProtection="1">
      <alignment horizontal="right" vertical="center" wrapText="1"/>
      <protection/>
    </xf>
    <xf numFmtId="41" fontId="14" fillId="0" borderId="10" xfId="58" applyNumberFormat="1" applyFont="1" applyBorder="1" applyAlignment="1">
      <alignment vertical="center" wrapText="1"/>
    </xf>
    <xf numFmtId="41" fontId="14" fillId="0" borderId="10" xfId="58" applyNumberFormat="1" applyFont="1" applyBorder="1" applyAlignment="1">
      <alignment horizontal="center" vertical="center" wrapText="1"/>
    </xf>
    <xf numFmtId="41" fontId="8" fillId="0" borderId="10" xfId="58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1" fontId="8" fillId="0" borderId="10" xfId="58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vertical="center" wrapText="1"/>
    </xf>
    <xf numFmtId="41" fontId="8" fillId="0" borderId="10" xfId="45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/>
    </xf>
    <xf numFmtId="0" fontId="8" fillId="0" borderId="10" xfId="45" applyFont="1" applyFill="1" applyBorder="1" applyAlignment="1" applyProtection="1">
      <alignment horizontal="center" vertical="center" wrapText="1"/>
      <protection locked="0"/>
    </xf>
    <xf numFmtId="180" fontId="8" fillId="0" borderId="10" xfId="45" applyNumberFormat="1" applyFont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>
      <alignment vertical="center" wrapText="1"/>
    </xf>
    <xf numFmtId="180" fontId="0" fillId="0" borderId="10" xfId="45" applyNumberFormat="1" applyFont="1" applyBorder="1" applyAlignment="1" applyProtection="1">
      <alignment horizontal="right" vertical="center" wrapText="1"/>
      <protection locked="0"/>
    </xf>
    <xf numFmtId="182" fontId="8" fillId="0" borderId="10" xfId="45" applyNumberFormat="1" applyFont="1" applyBorder="1" applyAlignment="1" applyProtection="1">
      <alignment horizontal="center" vertical="center" wrapText="1"/>
      <protection locked="0"/>
    </xf>
    <xf numFmtId="0" fontId="8" fillId="0" borderId="10" xfId="40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41" fontId="8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42" applyFont="1" applyBorder="1" applyAlignment="1">
      <alignment vertical="center" wrapText="1"/>
      <protection/>
    </xf>
    <xf numFmtId="186" fontId="16" fillId="0" borderId="10" xfId="0" applyNumberFormat="1" applyFont="1" applyBorder="1" applyAlignment="1" applyProtection="1">
      <alignment wrapText="1" shrinkToFit="1"/>
      <protection locked="0"/>
    </xf>
    <xf numFmtId="186" fontId="16" fillId="0" borderId="10" xfId="0" applyNumberFormat="1" applyFont="1" applyBorder="1" applyAlignment="1" applyProtection="1">
      <alignment horizontal="right"/>
      <protection locked="0"/>
    </xf>
    <xf numFmtId="186" fontId="8" fillId="0" borderId="10" xfId="0" applyNumberFormat="1" applyFont="1" applyBorder="1" applyAlignment="1" applyProtection="1">
      <alignment vertical="center" wrapText="1" shrinkToFit="1"/>
      <protection locked="0"/>
    </xf>
    <xf numFmtId="179" fontId="8" fillId="0" borderId="10" xfId="45" applyNumberFormat="1" applyFont="1" applyBorder="1" applyAlignment="1" applyProtection="1">
      <alignment horizontal="right" vertical="center" wrapText="1"/>
      <protection locked="0"/>
    </xf>
    <xf numFmtId="10" fontId="21" fillId="0" borderId="0" xfId="0" applyNumberFormat="1" applyFont="1" applyAlignment="1">
      <alignment horizontal="center" vertical="center" wrapText="1"/>
    </xf>
    <xf numFmtId="43" fontId="8" fillId="0" borderId="10" xfId="58" applyFont="1" applyBorder="1" applyAlignment="1">
      <alignment horizontal="center" vertical="center" wrapText="1"/>
    </xf>
    <xf numFmtId="178" fontId="8" fillId="0" borderId="10" xfId="58" applyNumberFormat="1" applyFont="1" applyBorder="1" applyAlignment="1" applyProtection="1">
      <alignment horizontal="center" vertical="center" wrapText="1"/>
      <protection locked="0"/>
    </xf>
    <xf numFmtId="41" fontId="8" fillId="0" borderId="10" xfId="58" applyNumberFormat="1" applyFont="1" applyBorder="1" applyAlignment="1">
      <alignment horizontal="center" vertical="center" wrapText="1"/>
    </xf>
    <xf numFmtId="41" fontId="8" fillId="0" borderId="10" xfId="58" applyNumberFormat="1" applyFont="1" applyBorder="1" applyAlignment="1">
      <alignment vertical="center" wrapText="1"/>
    </xf>
    <xf numFmtId="10" fontId="8" fillId="0" borderId="10" xfId="58" applyNumberFormat="1" applyFont="1" applyBorder="1" applyAlignment="1">
      <alignment vertical="center" wrapText="1"/>
    </xf>
    <xf numFmtId="43" fontId="8" fillId="0" borderId="10" xfId="58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3" fontId="0" fillId="0" borderId="11" xfId="58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45" applyFont="1" applyBorder="1" applyAlignment="1">
      <alignment horizontal="center" vertical="center" wrapText="1"/>
      <protection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6" xfId="42"/>
    <cellStyle name="常规 7" xfId="43"/>
    <cellStyle name="常规 8" xfId="44"/>
    <cellStyle name="常规_2011年泽国镇财政预算收入测算表" xfId="45"/>
    <cellStyle name="常规_Sheet1" xfId="46"/>
    <cellStyle name="常规_建设用地计划相关表格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P11" sqref="P11"/>
    </sheetView>
  </sheetViews>
  <sheetFormatPr defaultColWidth="9.00390625" defaultRowHeight="14.25"/>
  <cols>
    <col min="1" max="1" width="35.50390625" style="1" customWidth="1"/>
    <col min="2" max="2" width="10.875" style="1" customWidth="1"/>
    <col min="3" max="3" width="9.50390625" style="1" customWidth="1"/>
    <col min="4" max="4" width="8.625" style="1" customWidth="1"/>
    <col min="5" max="5" width="8.375" style="1" customWidth="1"/>
    <col min="6" max="6" width="24.125" style="1" customWidth="1"/>
    <col min="7" max="7" width="8.625" style="1" customWidth="1"/>
    <col min="8" max="8" width="9.375" style="1" customWidth="1"/>
    <col min="9" max="9" width="8.875" style="1" customWidth="1"/>
    <col min="10" max="10" width="9.375" style="1" customWidth="1"/>
  </cols>
  <sheetData>
    <row r="1" ht="14.25">
      <c r="A1" s="1" t="s">
        <v>0</v>
      </c>
    </row>
    <row r="2" spans="1:10" ht="22.5">
      <c r="A2" s="371" t="s">
        <v>864</v>
      </c>
      <c r="B2" s="371"/>
      <c r="C2" s="371"/>
      <c r="D2" s="371"/>
      <c r="E2" s="371"/>
      <c r="F2" s="371"/>
      <c r="G2" s="371"/>
      <c r="H2" s="371"/>
      <c r="I2" s="371"/>
      <c r="J2" s="364"/>
    </row>
    <row r="3" spans="1:10" ht="14.25">
      <c r="A3" s="9" t="s">
        <v>1</v>
      </c>
      <c r="B3" s="9"/>
      <c r="C3" s="9"/>
      <c r="D3" s="327"/>
      <c r="E3" s="328"/>
      <c r="F3" s="329"/>
      <c r="G3" s="329"/>
      <c r="H3" s="329"/>
      <c r="I3" s="372" t="s">
        <v>2</v>
      </c>
      <c r="J3" s="372"/>
    </row>
    <row r="4" spans="1:10" ht="27.75" customHeight="1">
      <c r="A4" s="330" t="s">
        <v>3</v>
      </c>
      <c r="B4" s="330" t="s">
        <v>4</v>
      </c>
      <c r="C4" s="330" t="s">
        <v>5</v>
      </c>
      <c r="D4" s="331" t="s">
        <v>6</v>
      </c>
      <c r="E4" s="332" t="s">
        <v>7</v>
      </c>
      <c r="F4" s="330" t="s">
        <v>3</v>
      </c>
      <c r="G4" s="330" t="s">
        <v>4</v>
      </c>
      <c r="H4" s="330" t="s">
        <v>5</v>
      </c>
      <c r="I4" s="365" t="s">
        <v>6</v>
      </c>
      <c r="J4" s="332" t="s">
        <v>7</v>
      </c>
    </row>
    <row r="5" spans="1:10" ht="23.25" customHeight="1">
      <c r="A5" s="333" t="s">
        <v>8</v>
      </c>
      <c r="B5" s="334">
        <f>SUM(B6,B7,B8,B9,B14,B18)</f>
        <v>71889</v>
      </c>
      <c r="C5" s="334">
        <f>SUM(C6,C7,C8,C9,C14,C18)</f>
        <v>63566</v>
      </c>
      <c r="D5" s="334">
        <f>SUM(D6,D7,D8,D9,D14,D18)</f>
        <v>54554</v>
      </c>
      <c r="E5" s="335">
        <f>D5/C5</f>
        <v>0.858226095711544</v>
      </c>
      <c r="F5" s="333" t="s">
        <v>9</v>
      </c>
      <c r="G5" s="336">
        <f>SUM(G6:G16,G17,G18,G19,G20,G21)</f>
        <v>74599</v>
      </c>
      <c r="H5" s="337">
        <f>SUM(H6:H16,H17,H18,H19,H20,H21)</f>
        <v>66312</v>
      </c>
      <c r="I5" s="337">
        <f>SUM(I6:I16,I17,I18,I19,I20,I21)</f>
        <v>47386</v>
      </c>
      <c r="J5" s="366">
        <f>I5/H5</f>
        <v>0.7145916274580769</v>
      </c>
    </row>
    <row r="6" spans="1:10" ht="23.25" customHeight="1">
      <c r="A6" s="246" t="s">
        <v>10</v>
      </c>
      <c r="B6" s="330">
        <v>3353</v>
      </c>
      <c r="C6" s="330">
        <v>3353</v>
      </c>
      <c r="D6" s="338">
        <v>3529</v>
      </c>
      <c r="E6" s="335">
        <f aca="true" t="shared" si="0" ref="E6:E55">D6/C6</f>
        <v>1.0524903071875933</v>
      </c>
      <c r="F6" s="339" t="s">
        <v>11</v>
      </c>
      <c r="G6" s="340">
        <v>3730</v>
      </c>
      <c r="H6" s="340">
        <v>3785</v>
      </c>
      <c r="I6" s="367">
        <v>3732</v>
      </c>
      <c r="J6" s="366">
        <f aca="true" t="shared" si="1" ref="J6:J21">I6/H6</f>
        <v>0.985997357992074</v>
      </c>
    </row>
    <row r="7" spans="1:10" ht="23.25" customHeight="1">
      <c r="A7" s="245" t="s">
        <v>12</v>
      </c>
      <c r="B7" s="330">
        <v>114</v>
      </c>
      <c r="C7" s="330">
        <v>114</v>
      </c>
      <c r="D7" s="338">
        <v>114</v>
      </c>
      <c r="E7" s="335">
        <f t="shared" si="0"/>
        <v>1</v>
      </c>
      <c r="F7" s="339" t="s">
        <v>13</v>
      </c>
      <c r="G7" s="340">
        <v>1400</v>
      </c>
      <c r="H7" s="340">
        <v>1165</v>
      </c>
      <c r="I7" s="367">
        <v>856</v>
      </c>
      <c r="J7" s="366">
        <f t="shared" si="1"/>
        <v>0.7347639484978541</v>
      </c>
    </row>
    <row r="8" spans="1:10" ht="23.25" customHeight="1">
      <c r="A8" s="245" t="s">
        <v>14</v>
      </c>
      <c r="B8" s="330">
        <v>1500</v>
      </c>
      <c r="C8" s="330">
        <v>1500</v>
      </c>
      <c r="D8" s="341">
        <v>570</v>
      </c>
      <c r="E8" s="335">
        <f t="shared" si="0"/>
        <v>0.38</v>
      </c>
      <c r="F8" s="342" t="s">
        <v>15</v>
      </c>
      <c r="G8" s="340">
        <v>2726</v>
      </c>
      <c r="H8" s="340">
        <v>1626</v>
      </c>
      <c r="I8" s="367">
        <v>800</v>
      </c>
      <c r="J8" s="366">
        <f t="shared" si="1"/>
        <v>0.4920049200492005</v>
      </c>
    </row>
    <row r="9" spans="1:10" ht="23.25" customHeight="1">
      <c r="A9" s="245" t="s">
        <v>16</v>
      </c>
      <c r="B9" s="330">
        <v>31015</v>
      </c>
      <c r="C9" s="330">
        <v>30075</v>
      </c>
      <c r="D9" s="341">
        <v>28067</v>
      </c>
      <c r="E9" s="335">
        <f t="shared" si="0"/>
        <v>0.933233582709892</v>
      </c>
      <c r="F9" s="339" t="s">
        <v>17</v>
      </c>
      <c r="G9" s="340">
        <v>5</v>
      </c>
      <c r="H9" s="340">
        <v>5</v>
      </c>
      <c r="I9" s="367">
        <v>3</v>
      </c>
      <c r="J9" s="366">
        <f t="shared" si="1"/>
        <v>0.6</v>
      </c>
    </row>
    <row r="10" spans="1:10" ht="23.25" customHeight="1">
      <c r="A10" s="245" t="s">
        <v>18</v>
      </c>
      <c r="B10" s="330">
        <v>24550</v>
      </c>
      <c r="C10" s="330">
        <v>29610</v>
      </c>
      <c r="D10" s="341">
        <v>27836</v>
      </c>
      <c r="E10" s="335">
        <f t="shared" si="0"/>
        <v>0.9400878081729146</v>
      </c>
      <c r="F10" s="339" t="s">
        <v>19</v>
      </c>
      <c r="G10" s="340">
        <v>1035</v>
      </c>
      <c r="H10" s="340">
        <v>1554</v>
      </c>
      <c r="I10" s="367">
        <v>647</v>
      </c>
      <c r="J10" s="366">
        <f t="shared" si="1"/>
        <v>0.4163449163449163</v>
      </c>
    </row>
    <row r="11" spans="1:10" ht="23.25" customHeight="1">
      <c r="A11" s="245" t="s">
        <v>20</v>
      </c>
      <c r="B11" s="330">
        <v>195</v>
      </c>
      <c r="C11" s="330">
        <v>195</v>
      </c>
      <c r="D11" s="343">
        <v>174</v>
      </c>
      <c r="E11" s="335">
        <f t="shared" si="0"/>
        <v>0.8923076923076924</v>
      </c>
      <c r="F11" s="339" t="s">
        <v>21</v>
      </c>
      <c r="G11" s="340">
        <v>2587</v>
      </c>
      <c r="H11" s="340">
        <v>2956</v>
      </c>
      <c r="I11" s="367">
        <v>2799</v>
      </c>
      <c r="J11" s="366">
        <f t="shared" si="1"/>
        <v>0.9468876860622463</v>
      </c>
    </row>
    <row r="12" spans="1:10" ht="23.25" customHeight="1">
      <c r="A12" s="245" t="s">
        <v>22</v>
      </c>
      <c r="B12" s="330">
        <v>50</v>
      </c>
      <c r="C12" s="330">
        <v>50</v>
      </c>
      <c r="D12" s="341">
        <v>17</v>
      </c>
      <c r="E12" s="335">
        <f t="shared" si="0"/>
        <v>0.34</v>
      </c>
      <c r="F12" s="339" t="s">
        <v>23</v>
      </c>
      <c r="G12" s="340">
        <v>1814</v>
      </c>
      <c r="H12" s="340">
        <v>1784</v>
      </c>
      <c r="I12" s="367">
        <v>1527</v>
      </c>
      <c r="J12" s="366">
        <f t="shared" si="1"/>
        <v>0.8559417040358744</v>
      </c>
    </row>
    <row r="13" spans="1:10" ht="23.25" customHeight="1">
      <c r="A13" s="245" t="s">
        <v>24</v>
      </c>
      <c r="B13" s="330">
        <v>6220</v>
      </c>
      <c r="C13" s="330">
        <v>220</v>
      </c>
      <c r="D13" s="341">
        <v>40</v>
      </c>
      <c r="E13" s="335">
        <f t="shared" si="0"/>
        <v>0.18181818181818182</v>
      </c>
      <c r="F13" s="339" t="s">
        <v>25</v>
      </c>
      <c r="G13" s="340">
        <v>13828</v>
      </c>
      <c r="H13" s="340">
        <v>9034</v>
      </c>
      <c r="I13" s="367">
        <v>5730</v>
      </c>
      <c r="J13" s="366">
        <f t="shared" si="1"/>
        <v>0.6342705335399601</v>
      </c>
    </row>
    <row r="14" spans="1:10" ht="23.25" customHeight="1">
      <c r="A14" s="245" t="s">
        <v>26</v>
      </c>
      <c r="B14" s="344">
        <v>7143</v>
      </c>
      <c r="C14" s="344">
        <v>7509</v>
      </c>
      <c r="D14" s="345">
        <v>7620</v>
      </c>
      <c r="E14" s="335">
        <f t="shared" si="0"/>
        <v>1.0147822612864563</v>
      </c>
      <c r="F14" s="342" t="s">
        <v>27</v>
      </c>
      <c r="G14" s="340">
        <v>33202</v>
      </c>
      <c r="H14" s="340">
        <v>33049</v>
      </c>
      <c r="I14" s="367">
        <v>23910</v>
      </c>
      <c r="J14" s="366">
        <f t="shared" si="1"/>
        <v>0.7234712094163213</v>
      </c>
    </row>
    <row r="15" spans="1:10" ht="23.25" customHeight="1">
      <c r="A15" s="245" t="s">
        <v>28</v>
      </c>
      <c r="B15" s="346">
        <v>6343</v>
      </c>
      <c r="C15" s="346">
        <v>6709</v>
      </c>
      <c r="D15" s="341">
        <v>6550</v>
      </c>
      <c r="E15" s="335">
        <f t="shared" si="0"/>
        <v>0.9763004918765837</v>
      </c>
      <c r="F15" s="342" t="s">
        <v>29</v>
      </c>
      <c r="G15" s="340">
        <v>8253</v>
      </c>
      <c r="H15" s="340">
        <v>5327</v>
      </c>
      <c r="I15" s="367">
        <v>4978</v>
      </c>
      <c r="J15" s="366">
        <f t="shared" si="1"/>
        <v>0.9344847005819411</v>
      </c>
    </row>
    <row r="16" spans="1:10" ht="23.25" customHeight="1">
      <c r="A16" s="245" t="s">
        <v>30</v>
      </c>
      <c r="B16" s="330">
        <v>800</v>
      </c>
      <c r="C16" s="330">
        <v>800</v>
      </c>
      <c r="D16" s="341">
        <v>1070</v>
      </c>
      <c r="E16" s="335">
        <f t="shared" si="0"/>
        <v>1.3375</v>
      </c>
      <c r="F16" s="339" t="s">
        <v>31</v>
      </c>
      <c r="G16" s="340">
        <v>3629</v>
      </c>
      <c r="H16" s="340">
        <v>4635</v>
      </c>
      <c r="I16" s="367">
        <v>1581</v>
      </c>
      <c r="J16" s="366">
        <f t="shared" si="1"/>
        <v>0.34110032362459547</v>
      </c>
    </row>
    <row r="17" spans="1:10" ht="23.25" customHeight="1">
      <c r="A17" s="245" t="s">
        <v>32</v>
      </c>
      <c r="B17" s="330">
        <v>800</v>
      </c>
      <c r="C17" s="330">
        <v>800</v>
      </c>
      <c r="D17" s="341">
        <v>1070</v>
      </c>
      <c r="E17" s="335">
        <f t="shared" si="0"/>
        <v>1.3375</v>
      </c>
      <c r="F17" s="339" t="s">
        <v>33</v>
      </c>
      <c r="G17" s="340">
        <v>132</v>
      </c>
      <c r="H17" s="340">
        <v>132</v>
      </c>
      <c r="I17" s="367">
        <v>127</v>
      </c>
      <c r="J17" s="366">
        <f t="shared" si="1"/>
        <v>0.9621212121212122</v>
      </c>
    </row>
    <row r="18" spans="1:10" ht="23.25" customHeight="1">
      <c r="A18" s="245" t="s">
        <v>34</v>
      </c>
      <c r="B18" s="330">
        <v>28764</v>
      </c>
      <c r="C18" s="330">
        <v>21015</v>
      </c>
      <c r="D18" s="341">
        <v>14654</v>
      </c>
      <c r="E18" s="335">
        <f t="shared" si="0"/>
        <v>0.6973114442065191</v>
      </c>
      <c r="F18" s="342" t="s">
        <v>35</v>
      </c>
      <c r="G18" s="340">
        <v>1067</v>
      </c>
      <c r="H18" s="340">
        <v>67</v>
      </c>
      <c r="I18" s="367">
        <v>97</v>
      </c>
      <c r="J18" s="366">
        <f t="shared" si="1"/>
        <v>1.4477611940298507</v>
      </c>
    </row>
    <row r="19" spans="1:10" ht="23.25" customHeight="1">
      <c r="A19" s="245" t="s">
        <v>36</v>
      </c>
      <c r="B19" s="347">
        <v>580</v>
      </c>
      <c r="C19" s="330">
        <v>580</v>
      </c>
      <c r="D19" s="338">
        <v>585</v>
      </c>
      <c r="E19" s="335">
        <f t="shared" si="0"/>
        <v>1.0086206896551724</v>
      </c>
      <c r="F19" s="342" t="s">
        <v>37</v>
      </c>
      <c r="G19" s="340"/>
      <c r="H19" s="340"/>
      <c r="I19" s="367"/>
      <c r="J19" s="366"/>
    </row>
    <row r="20" spans="1:10" ht="23.25" customHeight="1">
      <c r="A20" s="245" t="s">
        <v>38</v>
      </c>
      <c r="B20" s="347">
        <v>20</v>
      </c>
      <c r="C20" s="330">
        <v>20</v>
      </c>
      <c r="D20" s="341">
        <v>23</v>
      </c>
      <c r="E20" s="335">
        <f t="shared" si="0"/>
        <v>1.15</v>
      </c>
      <c r="F20" s="348" t="s">
        <v>39</v>
      </c>
      <c r="G20" s="340">
        <v>591</v>
      </c>
      <c r="H20" s="340">
        <v>593</v>
      </c>
      <c r="I20" s="367">
        <v>599</v>
      </c>
      <c r="J20" s="366">
        <f t="shared" si="1"/>
        <v>1.0101180438448567</v>
      </c>
    </row>
    <row r="21" spans="1:10" ht="23.25" customHeight="1">
      <c r="A21" s="37" t="s">
        <v>40</v>
      </c>
      <c r="B21" s="211">
        <v>200</v>
      </c>
      <c r="C21" s="330"/>
      <c r="D21" s="341"/>
      <c r="E21" s="335"/>
      <c r="F21" s="339" t="s">
        <v>41</v>
      </c>
      <c r="G21" s="340">
        <v>600</v>
      </c>
      <c r="H21" s="340">
        <v>600</v>
      </c>
      <c r="I21" s="367"/>
      <c r="J21" s="366">
        <f t="shared" si="1"/>
        <v>0</v>
      </c>
    </row>
    <row r="22" spans="1:10" ht="34.5" customHeight="1">
      <c r="A22" s="37" t="s">
        <v>42</v>
      </c>
      <c r="B22" s="211">
        <v>590</v>
      </c>
      <c r="C22" s="330">
        <v>200</v>
      </c>
      <c r="D22" s="341">
        <v>41</v>
      </c>
      <c r="E22" s="335">
        <f t="shared" si="0"/>
        <v>0.205</v>
      </c>
      <c r="F22" s="339" t="s">
        <v>43</v>
      </c>
      <c r="G22" s="340"/>
      <c r="H22" s="340"/>
      <c r="I22" s="367"/>
      <c r="J22" s="366"/>
    </row>
    <row r="23" spans="1:10" ht="23.25" customHeight="1">
      <c r="A23" s="37" t="s">
        <v>44</v>
      </c>
      <c r="B23" s="211">
        <v>900</v>
      </c>
      <c r="C23" s="330">
        <v>200</v>
      </c>
      <c r="D23" s="341">
        <v>374</v>
      </c>
      <c r="E23" s="335">
        <f t="shared" si="0"/>
        <v>1.87</v>
      </c>
      <c r="F23" s="339"/>
      <c r="G23" s="339"/>
      <c r="H23" s="339"/>
      <c r="I23" s="368"/>
      <c r="J23" s="369"/>
    </row>
    <row r="24" spans="1:10" ht="30" customHeight="1">
      <c r="A24" s="37" t="s">
        <v>45</v>
      </c>
      <c r="B24" s="349">
        <v>800</v>
      </c>
      <c r="C24" s="330">
        <v>100</v>
      </c>
      <c r="D24" s="341"/>
      <c r="E24" s="335"/>
      <c r="F24" s="339"/>
      <c r="G24" s="342"/>
      <c r="H24" s="342"/>
      <c r="I24" s="370"/>
      <c r="J24" s="369"/>
    </row>
    <row r="25" spans="1:10" ht="30" customHeight="1">
      <c r="A25" s="37" t="s">
        <v>46</v>
      </c>
      <c r="B25" s="211">
        <v>425</v>
      </c>
      <c r="C25" s="330"/>
      <c r="D25" s="341"/>
      <c r="E25" s="335"/>
      <c r="F25" s="342"/>
      <c r="G25" s="342"/>
      <c r="H25" s="342"/>
      <c r="I25" s="370"/>
      <c r="J25" s="369"/>
    </row>
    <row r="26" spans="1:10" ht="23.25" customHeight="1">
      <c r="A26" s="37" t="s">
        <v>47</v>
      </c>
      <c r="B26" s="211">
        <v>200</v>
      </c>
      <c r="C26" s="330">
        <v>200</v>
      </c>
      <c r="D26" s="341">
        <v>22</v>
      </c>
      <c r="E26" s="335">
        <f t="shared" si="0"/>
        <v>0.11</v>
      </c>
      <c r="F26" s="342"/>
      <c r="G26" s="342"/>
      <c r="H26" s="342"/>
      <c r="I26" s="370"/>
      <c r="J26" s="369"/>
    </row>
    <row r="27" spans="1:10" ht="23.25" customHeight="1">
      <c r="A27" s="37" t="s">
        <v>48</v>
      </c>
      <c r="B27" s="211">
        <v>150</v>
      </c>
      <c r="C27" s="350">
        <v>50</v>
      </c>
      <c r="D27" s="341"/>
      <c r="E27" s="335">
        <f t="shared" si="0"/>
        <v>0</v>
      </c>
      <c r="F27" s="339"/>
      <c r="G27" s="342"/>
      <c r="H27" s="342"/>
      <c r="I27" s="370"/>
      <c r="J27" s="369"/>
    </row>
    <row r="28" spans="1:10" ht="23.25" customHeight="1">
      <c r="A28" s="39" t="s">
        <v>49</v>
      </c>
      <c r="B28" s="211">
        <v>120</v>
      </c>
      <c r="C28" s="350">
        <v>60</v>
      </c>
      <c r="D28" s="341">
        <v>322</v>
      </c>
      <c r="E28" s="335">
        <f t="shared" si="0"/>
        <v>5.366666666666666</v>
      </c>
      <c r="F28" s="339"/>
      <c r="G28" s="342"/>
      <c r="H28" s="342"/>
      <c r="I28" s="370"/>
      <c r="J28" s="369"/>
    </row>
    <row r="29" spans="1:10" ht="23.25" customHeight="1">
      <c r="A29" s="37" t="s">
        <v>50</v>
      </c>
      <c r="B29" s="211">
        <v>63</v>
      </c>
      <c r="C29" s="350"/>
      <c r="D29" s="341"/>
      <c r="E29" s="335"/>
      <c r="F29" s="339"/>
      <c r="G29" s="342"/>
      <c r="H29" s="342"/>
      <c r="I29" s="370"/>
      <c r="J29" s="369"/>
    </row>
    <row r="30" spans="1:10" ht="23.25" customHeight="1">
      <c r="A30" s="195" t="s">
        <v>51</v>
      </c>
      <c r="B30" s="351">
        <v>250</v>
      </c>
      <c r="C30" s="350">
        <v>42</v>
      </c>
      <c r="D30" s="341"/>
      <c r="E30" s="335">
        <f t="shared" si="0"/>
        <v>0</v>
      </c>
      <c r="F30" s="339"/>
      <c r="G30" s="342"/>
      <c r="H30" s="342"/>
      <c r="I30" s="370"/>
      <c r="J30" s="369"/>
    </row>
    <row r="31" spans="1:10" ht="23.25" customHeight="1">
      <c r="A31" s="195" t="s">
        <v>52</v>
      </c>
      <c r="B31" s="351">
        <v>140</v>
      </c>
      <c r="C31" s="350">
        <v>140</v>
      </c>
      <c r="D31" s="341"/>
      <c r="E31" s="335">
        <f t="shared" si="0"/>
        <v>0</v>
      </c>
      <c r="F31" s="339"/>
      <c r="G31" s="342"/>
      <c r="H31" s="342"/>
      <c r="I31" s="370"/>
      <c r="J31" s="369"/>
    </row>
    <row r="32" spans="1:10" ht="23.25" customHeight="1">
      <c r="A32" s="195" t="s">
        <v>53</v>
      </c>
      <c r="B32" s="351">
        <v>900</v>
      </c>
      <c r="C32" s="350">
        <v>1900</v>
      </c>
      <c r="D32" s="341">
        <v>1041</v>
      </c>
      <c r="E32" s="335">
        <f t="shared" si="0"/>
        <v>0.5478947368421052</v>
      </c>
      <c r="F32" s="339"/>
      <c r="G32" s="342"/>
      <c r="H32" s="342"/>
      <c r="I32" s="370"/>
      <c r="J32" s="369"/>
    </row>
    <row r="33" spans="1:10" ht="23.25" customHeight="1">
      <c r="A33" s="195" t="s">
        <v>54</v>
      </c>
      <c r="B33" s="351">
        <v>450</v>
      </c>
      <c r="C33" s="350">
        <v>450</v>
      </c>
      <c r="D33" s="341">
        <v>405</v>
      </c>
      <c r="E33" s="335">
        <f t="shared" si="0"/>
        <v>0.9</v>
      </c>
      <c r="F33" s="339"/>
      <c r="G33" s="342"/>
      <c r="H33" s="342"/>
      <c r="I33" s="370"/>
      <c r="J33" s="369"/>
    </row>
    <row r="34" spans="1:10" ht="23.25" customHeight="1">
      <c r="A34" s="195" t="s">
        <v>55</v>
      </c>
      <c r="B34" s="351">
        <v>100</v>
      </c>
      <c r="C34" s="350">
        <v>200</v>
      </c>
      <c r="D34" s="341"/>
      <c r="E34" s="335">
        <f t="shared" si="0"/>
        <v>0</v>
      </c>
      <c r="F34" s="339"/>
      <c r="G34" s="342"/>
      <c r="H34" s="342"/>
      <c r="I34" s="370"/>
      <c r="J34" s="369"/>
    </row>
    <row r="35" spans="1:10" ht="23.25" customHeight="1">
      <c r="A35" s="195" t="s">
        <v>56</v>
      </c>
      <c r="B35" s="351">
        <v>66</v>
      </c>
      <c r="C35" s="350">
        <v>66</v>
      </c>
      <c r="D35" s="341"/>
      <c r="E35" s="335">
        <f t="shared" si="0"/>
        <v>0</v>
      </c>
      <c r="F35" s="342"/>
      <c r="G35" s="342"/>
      <c r="H35" s="342"/>
      <c r="I35" s="370"/>
      <c r="J35" s="369"/>
    </row>
    <row r="36" spans="1:10" ht="23.25" customHeight="1">
      <c r="A36" s="195" t="s">
        <v>57</v>
      </c>
      <c r="B36" s="351">
        <v>200</v>
      </c>
      <c r="C36" s="350"/>
      <c r="D36" s="341"/>
      <c r="E36" s="335"/>
      <c r="F36" s="342"/>
      <c r="G36" s="342"/>
      <c r="H36" s="342"/>
      <c r="I36" s="370"/>
      <c r="J36" s="369"/>
    </row>
    <row r="37" spans="1:10" ht="23.25" customHeight="1">
      <c r="A37" s="352" t="s">
        <v>58</v>
      </c>
      <c r="B37" s="353">
        <v>158</v>
      </c>
      <c r="C37" s="350">
        <v>158</v>
      </c>
      <c r="D37" s="341"/>
      <c r="E37" s="335"/>
      <c r="F37" s="339"/>
      <c r="G37" s="339"/>
      <c r="H37" s="339"/>
      <c r="I37" s="370"/>
      <c r="J37" s="369"/>
    </row>
    <row r="38" spans="1:10" ht="23.25" customHeight="1">
      <c r="A38" s="352" t="s">
        <v>59</v>
      </c>
      <c r="B38" s="353">
        <v>555</v>
      </c>
      <c r="C38" s="350">
        <v>255</v>
      </c>
      <c r="D38" s="341"/>
      <c r="E38" s="335">
        <f t="shared" si="0"/>
        <v>0</v>
      </c>
      <c r="F38" s="339"/>
      <c r="G38" s="339"/>
      <c r="H38" s="339"/>
      <c r="I38" s="370"/>
      <c r="J38" s="369"/>
    </row>
    <row r="39" spans="1:10" ht="23.25" customHeight="1">
      <c r="A39" s="352" t="s">
        <v>60</v>
      </c>
      <c r="B39" s="353">
        <v>1020</v>
      </c>
      <c r="C39" s="350">
        <v>520</v>
      </c>
      <c r="D39" s="341">
        <v>509</v>
      </c>
      <c r="E39" s="335">
        <f t="shared" si="0"/>
        <v>0.9788461538461538</v>
      </c>
      <c r="F39" s="339"/>
      <c r="G39" s="339"/>
      <c r="H39" s="339"/>
      <c r="I39" s="370"/>
      <c r="J39" s="369"/>
    </row>
    <row r="40" spans="1:10" ht="23.25" customHeight="1">
      <c r="A40" s="342" t="s">
        <v>61</v>
      </c>
      <c r="B40" s="211">
        <v>900</v>
      </c>
      <c r="C40" s="350">
        <v>400</v>
      </c>
      <c r="D40" s="341">
        <v>482</v>
      </c>
      <c r="E40" s="335">
        <f t="shared" si="0"/>
        <v>1.205</v>
      </c>
      <c r="F40" s="339"/>
      <c r="G40" s="339"/>
      <c r="H40" s="339"/>
      <c r="I40" s="370"/>
      <c r="J40" s="369"/>
    </row>
    <row r="41" spans="1:10" ht="23.25" customHeight="1">
      <c r="A41" s="342" t="s">
        <v>62</v>
      </c>
      <c r="B41" s="211">
        <v>1900</v>
      </c>
      <c r="C41" s="350">
        <v>600</v>
      </c>
      <c r="D41" s="341">
        <v>261</v>
      </c>
      <c r="E41" s="335">
        <f t="shared" si="0"/>
        <v>0.435</v>
      </c>
      <c r="F41" s="339"/>
      <c r="G41" s="339"/>
      <c r="H41" s="339"/>
      <c r="I41" s="370"/>
      <c r="J41" s="369"/>
    </row>
    <row r="42" spans="1:10" ht="23.25" customHeight="1">
      <c r="A42" s="342" t="s">
        <v>63</v>
      </c>
      <c r="B42" s="211">
        <v>1800</v>
      </c>
      <c r="C42" s="350">
        <v>500</v>
      </c>
      <c r="D42" s="341">
        <v>314</v>
      </c>
      <c r="E42" s="335">
        <f t="shared" si="0"/>
        <v>0.628</v>
      </c>
      <c r="F42" s="339"/>
      <c r="G42" s="339"/>
      <c r="H42" s="339"/>
      <c r="I42" s="370"/>
      <c r="J42" s="369"/>
    </row>
    <row r="43" spans="1:10" ht="23.25" customHeight="1">
      <c r="A43" s="342" t="s">
        <v>64</v>
      </c>
      <c r="B43" s="211">
        <v>700</v>
      </c>
      <c r="C43" s="350">
        <v>400</v>
      </c>
      <c r="D43" s="341">
        <v>204</v>
      </c>
      <c r="E43" s="335">
        <f t="shared" si="0"/>
        <v>0.51</v>
      </c>
      <c r="F43" s="339"/>
      <c r="G43" s="339"/>
      <c r="H43" s="339"/>
      <c r="I43" s="370"/>
      <c r="J43" s="369"/>
    </row>
    <row r="44" spans="1:10" ht="23.25" customHeight="1">
      <c r="A44" s="342" t="s">
        <v>65</v>
      </c>
      <c r="B44" s="211">
        <v>600</v>
      </c>
      <c r="C44" s="350">
        <v>200</v>
      </c>
      <c r="D44" s="341"/>
      <c r="E44" s="335">
        <f t="shared" si="0"/>
        <v>0</v>
      </c>
      <c r="F44" s="339"/>
      <c r="G44" s="339"/>
      <c r="H44" s="339"/>
      <c r="I44" s="370"/>
      <c r="J44" s="369"/>
    </row>
    <row r="45" spans="1:10" ht="23.25" customHeight="1">
      <c r="A45" s="342" t="s">
        <v>66</v>
      </c>
      <c r="B45" s="211">
        <v>300</v>
      </c>
      <c r="C45" s="330">
        <v>200</v>
      </c>
      <c r="D45" s="354"/>
      <c r="E45" s="335">
        <f t="shared" si="0"/>
        <v>0</v>
      </c>
      <c r="F45" s="342"/>
      <c r="G45" s="342"/>
      <c r="H45" s="342"/>
      <c r="I45" s="370"/>
      <c r="J45" s="369"/>
    </row>
    <row r="46" spans="1:10" ht="23.25" customHeight="1">
      <c r="A46" s="342" t="s">
        <v>67</v>
      </c>
      <c r="B46" s="355">
        <v>5000</v>
      </c>
      <c r="C46" s="342">
        <v>3000</v>
      </c>
      <c r="D46" s="356">
        <v>1186</v>
      </c>
      <c r="E46" s="335">
        <f t="shared" si="0"/>
        <v>0.3953333333333333</v>
      </c>
      <c r="F46" s="342"/>
      <c r="G46" s="342"/>
      <c r="H46" s="342"/>
      <c r="I46" s="370"/>
      <c r="J46" s="369"/>
    </row>
    <row r="47" spans="1:10" ht="23.25" customHeight="1">
      <c r="A47" s="342" t="s">
        <v>68</v>
      </c>
      <c r="B47" s="211">
        <v>600</v>
      </c>
      <c r="C47" s="342">
        <v>600</v>
      </c>
      <c r="D47" s="356">
        <v>366</v>
      </c>
      <c r="E47" s="335">
        <f t="shared" si="0"/>
        <v>0.61</v>
      </c>
      <c r="F47" s="356"/>
      <c r="G47" s="356"/>
      <c r="H47" s="356"/>
      <c r="I47" s="356"/>
      <c r="J47" s="356"/>
    </row>
    <row r="48" spans="1:10" ht="23.25" customHeight="1">
      <c r="A48" s="342" t="s">
        <v>69</v>
      </c>
      <c r="B48" s="211">
        <v>120</v>
      </c>
      <c r="C48" s="342">
        <v>120</v>
      </c>
      <c r="D48" s="356">
        <v>135</v>
      </c>
      <c r="E48" s="335"/>
      <c r="F48" s="356"/>
      <c r="G48" s="356"/>
      <c r="H48" s="356"/>
      <c r="I48" s="356"/>
      <c r="J48" s="356"/>
    </row>
    <row r="49" spans="1:10" ht="23.25" customHeight="1">
      <c r="A49" s="342" t="s">
        <v>70</v>
      </c>
      <c r="B49" s="211">
        <v>360</v>
      </c>
      <c r="C49" s="342">
        <v>240</v>
      </c>
      <c r="D49" s="356">
        <v>240</v>
      </c>
      <c r="E49" s="335">
        <f t="shared" si="0"/>
        <v>1</v>
      </c>
      <c r="F49" s="356"/>
      <c r="G49" s="356"/>
      <c r="H49" s="356"/>
      <c r="I49" s="356"/>
      <c r="J49" s="356"/>
    </row>
    <row r="50" spans="1:10" ht="29.25" customHeight="1">
      <c r="A50" s="342" t="s">
        <v>71</v>
      </c>
      <c r="B50" s="357">
        <v>3000</v>
      </c>
      <c r="C50" s="342">
        <v>2000</v>
      </c>
      <c r="D50" s="356">
        <v>2136</v>
      </c>
      <c r="E50" s="335">
        <f t="shared" si="0"/>
        <v>1.068</v>
      </c>
      <c r="F50" s="356"/>
      <c r="G50" s="356"/>
      <c r="H50" s="356"/>
      <c r="I50" s="356"/>
      <c r="J50" s="356"/>
    </row>
    <row r="51" spans="1:10" ht="29.25" customHeight="1">
      <c r="A51" s="245" t="s">
        <v>72</v>
      </c>
      <c r="B51" s="358">
        <v>2620</v>
      </c>
      <c r="C51" s="342">
        <v>1999</v>
      </c>
      <c r="D51" s="356">
        <v>610</v>
      </c>
      <c r="E51" s="335">
        <f t="shared" si="0"/>
        <v>0.3051525762881441</v>
      </c>
      <c r="F51" s="356"/>
      <c r="G51" s="356"/>
      <c r="H51" s="356"/>
      <c r="I51" s="356"/>
      <c r="J51" s="356"/>
    </row>
    <row r="52" spans="1:10" ht="23.25" customHeight="1">
      <c r="A52" s="359" t="s">
        <v>73</v>
      </c>
      <c r="B52" s="211">
        <v>400</v>
      </c>
      <c r="C52" s="342">
        <v>200</v>
      </c>
      <c r="D52" s="356">
        <v>400</v>
      </c>
      <c r="E52" s="335">
        <f t="shared" si="0"/>
        <v>2</v>
      </c>
      <c r="F52" s="356"/>
      <c r="G52" s="356"/>
      <c r="H52" s="356"/>
      <c r="I52" s="356"/>
      <c r="J52" s="356"/>
    </row>
    <row r="53" spans="1:10" ht="23.25" customHeight="1">
      <c r="A53" s="359" t="s">
        <v>74</v>
      </c>
      <c r="B53" s="211">
        <v>50</v>
      </c>
      <c r="C53" s="342">
        <v>50</v>
      </c>
      <c r="D53" s="356"/>
      <c r="E53" s="335">
        <f t="shared" si="0"/>
        <v>0</v>
      </c>
      <c r="F53" s="356"/>
      <c r="G53" s="356"/>
      <c r="H53" s="356"/>
      <c r="I53" s="356"/>
      <c r="J53" s="356"/>
    </row>
    <row r="54" spans="1:10" ht="23.25" customHeight="1">
      <c r="A54" s="360" t="s">
        <v>75</v>
      </c>
      <c r="B54" s="361">
        <v>170</v>
      </c>
      <c r="C54" s="342">
        <v>120</v>
      </c>
      <c r="D54" s="356">
        <v>215</v>
      </c>
      <c r="E54" s="335">
        <f t="shared" si="0"/>
        <v>1.7916666666666667</v>
      </c>
      <c r="F54" s="356"/>
      <c r="G54" s="356"/>
      <c r="H54" s="356"/>
      <c r="I54" s="356"/>
      <c r="J54" s="356"/>
    </row>
    <row r="55" spans="1:10" ht="23.25" customHeight="1">
      <c r="A55" s="362" t="s">
        <v>76</v>
      </c>
      <c r="B55" s="363">
        <v>85</v>
      </c>
      <c r="C55" s="342">
        <v>85</v>
      </c>
      <c r="D55" s="356">
        <v>66</v>
      </c>
      <c r="E55" s="335">
        <f t="shared" si="0"/>
        <v>0.7764705882352941</v>
      </c>
      <c r="F55" s="356"/>
      <c r="G55" s="356"/>
      <c r="H55" s="356"/>
      <c r="I55" s="356"/>
      <c r="J55" s="356"/>
    </row>
  </sheetData>
  <sheetProtection/>
  <mergeCells count="2">
    <mergeCell ref="A2:I2"/>
    <mergeCell ref="I3:J3"/>
  </mergeCells>
  <printOptions horizontalCentered="1"/>
  <pageMargins left="0.35" right="0.35" top="0.59" bottom="0.59" header="0" footer="0"/>
  <pageSetup fitToHeight="0" fitToWidth="1" horizontalDpi="600" verticalDpi="600" orientation="landscape" paperSize="9" scale="9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40.50390625" style="1" customWidth="1"/>
    <col min="2" max="2" width="13.25390625" style="1" customWidth="1"/>
    <col min="3" max="3" width="13.50390625" style="1" customWidth="1"/>
    <col min="4" max="4" width="13.625" style="1" customWidth="1"/>
    <col min="5" max="5" width="9.00390625" style="1" customWidth="1"/>
  </cols>
  <sheetData>
    <row r="1" ht="14.25">
      <c r="A1" s="1" t="s">
        <v>77</v>
      </c>
    </row>
    <row r="2" spans="1:4" ht="18.75">
      <c r="A2" s="373" t="s">
        <v>865</v>
      </c>
      <c r="B2" s="373"/>
      <c r="C2" s="373"/>
      <c r="D2" s="373"/>
    </row>
    <row r="3" spans="1:4" ht="18.75">
      <c r="A3" s="274" t="s">
        <v>78</v>
      </c>
      <c r="B3" s="274"/>
      <c r="C3" s="275" t="s">
        <v>79</v>
      </c>
      <c r="D3" s="276"/>
    </row>
    <row r="4" spans="1:4" ht="37.5">
      <c r="A4" s="277" t="s">
        <v>80</v>
      </c>
      <c r="B4" s="278" t="s">
        <v>4</v>
      </c>
      <c r="C4" s="278" t="s">
        <v>81</v>
      </c>
      <c r="D4" s="279" t="s">
        <v>82</v>
      </c>
    </row>
    <row r="5" spans="1:4" ht="18.75">
      <c r="A5" s="280" t="s">
        <v>10</v>
      </c>
      <c r="B5" s="281">
        <v>3353</v>
      </c>
      <c r="C5" s="282">
        <v>3520</v>
      </c>
      <c r="D5" s="283">
        <f aca="true" t="shared" si="0" ref="D5:D87">C5-B5</f>
        <v>167</v>
      </c>
    </row>
    <row r="6" spans="1:4" ht="18.75">
      <c r="A6" s="284" t="s">
        <v>12</v>
      </c>
      <c r="B6" s="285">
        <v>114</v>
      </c>
      <c r="C6" s="286">
        <v>114</v>
      </c>
      <c r="D6" s="283">
        <f t="shared" si="0"/>
        <v>0</v>
      </c>
    </row>
    <row r="7" spans="1:4" ht="18.75">
      <c r="A7" s="287" t="s">
        <v>83</v>
      </c>
      <c r="B7" s="288">
        <v>40</v>
      </c>
      <c r="C7" s="289">
        <v>40</v>
      </c>
      <c r="D7" s="283">
        <f t="shared" si="0"/>
        <v>0</v>
      </c>
    </row>
    <row r="8" spans="1:4" ht="18.75">
      <c r="A8" s="287" t="s">
        <v>84</v>
      </c>
      <c r="B8" s="288">
        <v>59</v>
      </c>
      <c r="C8" s="289">
        <v>59</v>
      </c>
      <c r="D8" s="283">
        <f t="shared" si="0"/>
        <v>0</v>
      </c>
    </row>
    <row r="9" spans="1:4" ht="18.75">
      <c r="A9" s="287" t="s">
        <v>85</v>
      </c>
      <c r="B9" s="288">
        <v>15</v>
      </c>
      <c r="C9" s="289">
        <v>15</v>
      </c>
      <c r="D9" s="283">
        <f t="shared" si="0"/>
        <v>0</v>
      </c>
    </row>
    <row r="10" spans="1:4" ht="18.75">
      <c r="A10" s="284" t="s">
        <v>14</v>
      </c>
      <c r="B10" s="288">
        <v>1500</v>
      </c>
      <c r="C10" s="289">
        <v>1500</v>
      </c>
      <c r="D10" s="283">
        <f t="shared" si="0"/>
        <v>0</v>
      </c>
    </row>
    <row r="11" spans="1:4" ht="18.75">
      <c r="A11" s="284" t="s">
        <v>16</v>
      </c>
      <c r="B11" s="290">
        <f>SUM(B12:B15)</f>
        <v>31015</v>
      </c>
      <c r="C11" s="290">
        <f>SUM(C12:C15)</f>
        <v>16816</v>
      </c>
      <c r="D11" s="283">
        <f t="shared" si="0"/>
        <v>-14199</v>
      </c>
    </row>
    <row r="12" spans="1:4" ht="18.75">
      <c r="A12" s="287" t="s">
        <v>86</v>
      </c>
      <c r="B12" s="288">
        <v>24550</v>
      </c>
      <c r="C12" s="289">
        <v>16700</v>
      </c>
      <c r="D12" s="283">
        <f t="shared" si="0"/>
        <v>-7850</v>
      </c>
    </row>
    <row r="13" spans="1:4" ht="18.75">
      <c r="A13" s="287" t="s">
        <v>87</v>
      </c>
      <c r="B13" s="288">
        <v>195</v>
      </c>
      <c r="C13" s="289">
        <v>6</v>
      </c>
      <c r="D13" s="283">
        <f t="shared" si="0"/>
        <v>-189</v>
      </c>
    </row>
    <row r="14" spans="1:4" ht="37.5">
      <c r="A14" s="287" t="s">
        <v>88</v>
      </c>
      <c r="B14" s="288">
        <v>50</v>
      </c>
      <c r="C14" s="289">
        <v>50</v>
      </c>
      <c r="D14" s="283">
        <f t="shared" si="0"/>
        <v>0</v>
      </c>
    </row>
    <row r="15" spans="1:4" ht="18.75">
      <c r="A15" s="287" t="s">
        <v>89</v>
      </c>
      <c r="B15" s="288">
        <v>6220</v>
      </c>
      <c r="C15" s="289">
        <v>60</v>
      </c>
      <c r="D15" s="283">
        <f t="shared" si="0"/>
        <v>-6160</v>
      </c>
    </row>
    <row r="16" spans="1:4" ht="18.75">
      <c r="A16" s="287" t="s">
        <v>90</v>
      </c>
      <c r="B16" s="288">
        <v>60</v>
      </c>
      <c r="C16" s="289">
        <v>60</v>
      </c>
      <c r="D16" s="283">
        <f t="shared" si="0"/>
        <v>0</v>
      </c>
    </row>
    <row r="17" spans="1:4" ht="18.75">
      <c r="A17" s="287" t="s">
        <v>91</v>
      </c>
      <c r="B17" s="288">
        <v>6160</v>
      </c>
      <c r="C17" s="289"/>
      <c r="D17" s="283">
        <f t="shared" si="0"/>
        <v>-6160</v>
      </c>
    </row>
    <row r="18" spans="1:4" ht="18.75">
      <c r="A18" s="284" t="s">
        <v>92</v>
      </c>
      <c r="B18" s="291">
        <f>B19+B29</f>
        <v>7143</v>
      </c>
      <c r="C18" s="291">
        <f>C19+C29</f>
        <v>4066.5</v>
      </c>
      <c r="D18" s="283">
        <f t="shared" si="0"/>
        <v>-3076.5</v>
      </c>
    </row>
    <row r="19" spans="1:4" ht="18.75">
      <c r="A19" s="287" t="s">
        <v>93</v>
      </c>
      <c r="B19" s="292">
        <f>B20+B21+B22+B23+B24+B25+B26+B27</f>
        <v>6343</v>
      </c>
      <c r="C19" s="292">
        <f>C20+C21+C22+C23+C24+C25+C26+C27</f>
        <v>3066.5</v>
      </c>
      <c r="D19" s="283">
        <f t="shared" si="0"/>
        <v>-3276.5</v>
      </c>
    </row>
    <row r="20" spans="1:4" ht="18.75">
      <c r="A20" s="287" t="s">
        <v>94</v>
      </c>
      <c r="B20" s="288">
        <v>100</v>
      </c>
      <c r="C20" s="289">
        <v>100</v>
      </c>
      <c r="D20" s="283">
        <f t="shared" si="0"/>
        <v>0</v>
      </c>
    </row>
    <row r="21" spans="1:4" ht="18.75">
      <c r="A21" s="287" t="s">
        <v>95</v>
      </c>
      <c r="B21" s="288">
        <v>4300</v>
      </c>
      <c r="C21" s="289">
        <v>900</v>
      </c>
      <c r="D21" s="283">
        <f t="shared" si="0"/>
        <v>-3400</v>
      </c>
    </row>
    <row r="22" spans="1:4" ht="18.75">
      <c r="A22" s="287" t="s">
        <v>96</v>
      </c>
      <c r="B22" s="288">
        <v>613</v>
      </c>
      <c r="C22" s="289">
        <v>726.5</v>
      </c>
      <c r="D22" s="283">
        <f t="shared" si="0"/>
        <v>113.5</v>
      </c>
    </row>
    <row r="23" spans="1:4" ht="18.75">
      <c r="A23" s="287" t="s">
        <v>97</v>
      </c>
      <c r="B23" s="288">
        <v>175</v>
      </c>
      <c r="C23" s="289">
        <v>160</v>
      </c>
      <c r="D23" s="283">
        <f t="shared" si="0"/>
        <v>-15</v>
      </c>
    </row>
    <row r="24" spans="1:4" ht="18.75">
      <c r="A24" s="287" t="s">
        <v>98</v>
      </c>
      <c r="B24" s="288">
        <v>740</v>
      </c>
      <c r="C24" s="289">
        <v>650</v>
      </c>
      <c r="D24" s="283">
        <f t="shared" si="0"/>
        <v>-90</v>
      </c>
    </row>
    <row r="25" spans="1:4" ht="18.75">
      <c r="A25" s="287" t="s">
        <v>99</v>
      </c>
      <c r="B25" s="288">
        <v>70</v>
      </c>
      <c r="C25" s="289">
        <v>70</v>
      </c>
      <c r="D25" s="283">
        <f t="shared" si="0"/>
        <v>0</v>
      </c>
    </row>
    <row r="26" spans="1:4" ht="18.75">
      <c r="A26" s="293" t="s">
        <v>100</v>
      </c>
      <c r="B26" s="288">
        <v>120</v>
      </c>
      <c r="C26" s="289"/>
      <c r="D26" s="283">
        <f t="shared" si="0"/>
        <v>-120</v>
      </c>
    </row>
    <row r="27" spans="1:4" ht="18.75">
      <c r="A27" s="294" t="s">
        <v>101</v>
      </c>
      <c r="B27" s="288">
        <v>225</v>
      </c>
      <c r="C27" s="289">
        <v>460</v>
      </c>
      <c r="D27" s="283">
        <f t="shared" si="0"/>
        <v>235</v>
      </c>
    </row>
    <row r="28" spans="1:4" ht="18.75">
      <c r="A28" s="287"/>
      <c r="B28" s="295"/>
      <c r="C28" s="295"/>
      <c r="D28" s="283">
        <f t="shared" si="0"/>
        <v>0</v>
      </c>
    </row>
    <row r="29" spans="1:4" ht="18.75">
      <c r="A29" s="287" t="s">
        <v>102</v>
      </c>
      <c r="B29" s="288">
        <f>B30+B31</f>
        <v>800</v>
      </c>
      <c r="C29" s="289">
        <v>1000</v>
      </c>
      <c r="D29" s="283">
        <f t="shared" si="0"/>
        <v>200</v>
      </c>
    </row>
    <row r="30" spans="1:4" ht="37.5">
      <c r="A30" s="287" t="s">
        <v>103</v>
      </c>
      <c r="B30" s="288">
        <v>800</v>
      </c>
      <c r="C30" s="289">
        <v>1000</v>
      </c>
      <c r="D30" s="283">
        <f t="shared" si="0"/>
        <v>200</v>
      </c>
    </row>
    <row r="31" spans="1:4" ht="18.75">
      <c r="A31" s="287"/>
      <c r="B31" s="295"/>
      <c r="C31" s="295"/>
      <c r="D31" s="283">
        <f t="shared" si="0"/>
        <v>0</v>
      </c>
    </row>
    <row r="32" spans="1:4" ht="18.75">
      <c r="A32" s="296" t="s">
        <v>104</v>
      </c>
      <c r="B32" s="290">
        <f>SUM(B5,B6,B10,B11,B18)</f>
        <v>43125</v>
      </c>
      <c r="C32" s="290">
        <f>SUM(C5,C6,C10,C11,C18)</f>
        <v>26016.5</v>
      </c>
      <c r="D32" s="283">
        <f t="shared" si="0"/>
        <v>-17108.5</v>
      </c>
    </row>
    <row r="33" spans="1:4" ht="18.75">
      <c r="A33" s="280" t="s">
        <v>105</v>
      </c>
      <c r="B33" s="288">
        <v>2750</v>
      </c>
      <c r="C33" s="289">
        <v>9918</v>
      </c>
      <c r="D33" s="283">
        <f t="shared" si="0"/>
        <v>7168</v>
      </c>
    </row>
    <row r="34" spans="1:4" ht="18.75">
      <c r="A34" s="297" t="s">
        <v>106</v>
      </c>
      <c r="B34" s="298"/>
      <c r="C34" s="295"/>
      <c r="D34" s="283">
        <f t="shared" si="0"/>
        <v>0</v>
      </c>
    </row>
    <row r="35" spans="1:4" ht="18.75">
      <c r="A35" s="297" t="s">
        <v>107</v>
      </c>
      <c r="B35" s="298"/>
      <c r="C35" s="295"/>
      <c r="D35" s="283">
        <f t="shared" si="0"/>
        <v>0</v>
      </c>
    </row>
    <row r="36" spans="1:4" ht="18.75">
      <c r="A36" s="280" t="s">
        <v>108</v>
      </c>
      <c r="B36" s="288">
        <v>28764</v>
      </c>
      <c r="C36" s="289">
        <v>33724.5</v>
      </c>
      <c r="D36" s="283">
        <f t="shared" si="0"/>
        <v>4960.5</v>
      </c>
    </row>
    <row r="37" spans="1:4" ht="18.75">
      <c r="A37" s="287" t="s">
        <v>36</v>
      </c>
      <c r="B37" s="288">
        <v>580</v>
      </c>
      <c r="C37" s="289">
        <v>600</v>
      </c>
      <c r="D37" s="283">
        <f t="shared" si="0"/>
        <v>20</v>
      </c>
    </row>
    <row r="38" spans="1:4" ht="18.75">
      <c r="A38" s="287" t="s">
        <v>38</v>
      </c>
      <c r="B38" s="288">
        <v>20</v>
      </c>
      <c r="C38" s="289">
        <v>20</v>
      </c>
      <c r="D38" s="283">
        <f t="shared" si="0"/>
        <v>0</v>
      </c>
    </row>
    <row r="39" spans="1:4" ht="18.75">
      <c r="A39" s="299" t="s">
        <v>40</v>
      </c>
      <c r="B39" s="300">
        <v>200</v>
      </c>
      <c r="C39" s="301"/>
      <c r="D39" s="283">
        <f t="shared" si="0"/>
        <v>-200</v>
      </c>
    </row>
    <row r="40" spans="1:4" ht="18.75">
      <c r="A40" s="299" t="s">
        <v>42</v>
      </c>
      <c r="B40" s="300">
        <v>590</v>
      </c>
      <c r="C40" s="301">
        <v>140</v>
      </c>
      <c r="D40" s="283">
        <f t="shared" si="0"/>
        <v>-450</v>
      </c>
    </row>
    <row r="41" spans="1:4" ht="18.75">
      <c r="A41" s="302" t="s">
        <v>44</v>
      </c>
      <c r="B41" s="300">
        <v>900</v>
      </c>
      <c r="C41" s="301">
        <v>570</v>
      </c>
      <c r="D41" s="283">
        <f t="shared" si="0"/>
        <v>-330</v>
      </c>
    </row>
    <row r="42" spans="1:4" ht="37.5">
      <c r="A42" s="303" t="s">
        <v>109</v>
      </c>
      <c r="B42" s="300"/>
      <c r="C42" s="301">
        <v>400</v>
      </c>
      <c r="D42" s="283">
        <f t="shared" si="0"/>
        <v>400</v>
      </c>
    </row>
    <row r="43" spans="1:4" ht="18.75">
      <c r="A43" s="299" t="s">
        <v>46</v>
      </c>
      <c r="B43" s="300">
        <v>425</v>
      </c>
      <c r="C43" s="301"/>
      <c r="D43" s="283">
        <f t="shared" si="0"/>
        <v>-425</v>
      </c>
    </row>
    <row r="44" spans="1:4" ht="18.75">
      <c r="A44" s="302" t="s">
        <v>47</v>
      </c>
      <c r="B44" s="300">
        <v>200</v>
      </c>
      <c r="C44" s="301"/>
      <c r="D44" s="283">
        <f t="shared" si="0"/>
        <v>-200</v>
      </c>
    </row>
    <row r="45" spans="1:4" ht="37.5">
      <c r="A45" s="299" t="s">
        <v>48</v>
      </c>
      <c r="B45" s="300">
        <v>150</v>
      </c>
      <c r="C45" s="301">
        <v>160</v>
      </c>
      <c r="D45" s="283">
        <f t="shared" si="0"/>
        <v>10</v>
      </c>
    </row>
    <row r="46" spans="1:4" ht="18.75">
      <c r="A46" s="303" t="s">
        <v>49</v>
      </c>
      <c r="B46" s="300">
        <v>120</v>
      </c>
      <c r="C46" s="301">
        <v>390</v>
      </c>
      <c r="D46" s="283">
        <f t="shared" si="0"/>
        <v>270</v>
      </c>
    </row>
    <row r="47" spans="1:4" ht="18.75">
      <c r="A47" s="302" t="s">
        <v>50</v>
      </c>
      <c r="B47" s="300">
        <v>63</v>
      </c>
      <c r="C47" s="301"/>
      <c r="D47" s="283">
        <f t="shared" si="0"/>
        <v>-63</v>
      </c>
    </row>
    <row r="48" spans="1:4" ht="18.75">
      <c r="A48" s="304" t="s">
        <v>110</v>
      </c>
      <c r="B48" s="305">
        <v>250</v>
      </c>
      <c r="C48" s="306">
        <v>150</v>
      </c>
      <c r="D48" s="283">
        <f t="shared" si="0"/>
        <v>-100</v>
      </c>
    </row>
    <row r="49" spans="1:4" ht="37.5">
      <c r="A49" s="307" t="s">
        <v>52</v>
      </c>
      <c r="B49" s="305">
        <v>140</v>
      </c>
      <c r="C49" s="306">
        <v>400</v>
      </c>
      <c r="D49" s="283">
        <f t="shared" si="0"/>
        <v>260</v>
      </c>
    </row>
    <row r="50" spans="1:4" ht="37.5">
      <c r="A50" s="308" t="s">
        <v>111</v>
      </c>
      <c r="B50" s="305"/>
      <c r="C50" s="306">
        <v>300</v>
      </c>
      <c r="D50" s="283">
        <f t="shared" si="0"/>
        <v>300</v>
      </c>
    </row>
    <row r="51" spans="1:4" ht="37.5">
      <c r="A51" s="308" t="s">
        <v>112</v>
      </c>
      <c r="B51" s="305"/>
      <c r="C51" s="306">
        <v>45</v>
      </c>
      <c r="D51" s="283">
        <f t="shared" si="0"/>
        <v>45</v>
      </c>
    </row>
    <row r="52" spans="1:4" ht="18.75">
      <c r="A52" s="304" t="s">
        <v>113</v>
      </c>
      <c r="B52" s="305"/>
      <c r="C52" s="306">
        <v>100</v>
      </c>
      <c r="D52" s="283">
        <f t="shared" si="0"/>
        <v>100</v>
      </c>
    </row>
    <row r="53" spans="1:4" ht="18.75">
      <c r="A53" s="304" t="s">
        <v>53</v>
      </c>
      <c r="B53" s="305">
        <v>900</v>
      </c>
      <c r="C53" s="306">
        <v>1500</v>
      </c>
      <c r="D53" s="283">
        <f t="shared" si="0"/>
        <v>600</v>
      </c>
    </row>
    <row r="54" spans="1:4" ht="18.75">
      <c r="A54" s="304" t="s">
        <v>54</v>
      </c>
      <c r="B54" s="305">
        <v>450</v>
      </c>
      <c r="C54" s="306">
        <v>450</v>
      </c>
      <c r="D54" s="283">
        <f t="shared" si="0"/>
        <v>0</v>
      </c>
    </row>
    <row r="55" spans="1:4" ht="18.75">
      <c r="A55" s="293" t="s">
        <v>114</v>
      </c>
      <c r="B55" s="305"/>
      <c r="C55" s="306">
        <v>420</v>
      </c>
      <c r="D55" s="283">
        <f t="shared" si="0"/>
        <v>420</v>
      </c>
    </row>
    <row r="56" spans="1:4" ht="18.75">
      <c r="A56" s="293" t="s">
        <v>115</v>
      </c>
      <c r="B56" s="305"/>
      <c r="C56" s="306">
        <v>650</v>
      </c>
      <c r="D56" s="283">
        <f t="shared" si="0"/>
        <v>650</v>
      </c>
    </row>
    <row r="57" spans="1:4" ht="18.75">
      <c r="A57" s="293" t="s">
        <v>116</v>
      </c>
      <c r="B57" s="305"/>
      <c r="C57" s="306">
        <v>560</v>
      </c>
      <c r="D57" s="283">
        <f t="shared" si="0"/>
        <v>560</v>
      </c>
    </row>
    <row r="58" spans="1:4" ht="37.5">
      <c r="A58" s="308" t="s">
        <v>117</v>
      </c>
      <c r="B58" s="305"/>
      <c r="C58" s="306">
        <v>300</v>
      </c>
      <c r="D58" s="283">
        <f t="shared" si="0"/>
        <v>300</v>
      </c>
    </row>
    <row r="59" spans="1:4" ht="18.75">
      <c r="A59" s="308" t="s">
        <v>118</v>
      </c>
      <c r="B59" s="305"/>
      <c r="C59" s="306">
        <v>450</v>
      </c>
      <c r="D59" s="283">
        <f t="shared" si="0"/>
        <v>450</v>
      </c>
    </row>
    <row r="60" spans="1:4" ht="18.75">
      <c r="A60" s="304" t="s">
        <v>55</v>
      </c>
      <c r="B60" s="305">
        <v>100</v>
      </c>
      <c r="C60" s="306">
        <v>300</v>
      </c>
      <c r="D60" s="283">
        <f t="shared" si="0"/>
        <v>200</v>
      </c>
    </row>
    <row r="61" spans="1:4" ht="18.75">
      <c r="A61" s="304" t="s">
        <v>56</v>
      </c>
      <c r="B61" s="305">
        <v>66</v>
      </c>
      <c r="C61" s="306"/>
      <c r="D61" s="283">
        <f t="shared" si="0"/>
        <v>-66</v>
      </c>
    </row>
    <row r="62" spans="1:4" ht="18.75">
      <c r="A62" s="304" t="s">
        <v>57</v>
      </c>
      <c r="B62" s="305">
        <v>200</v>
      </c>
      <c r="C62" s="306"/>
      <c r="D62" s="283">
        <f t="shared" si="0"/>
        <v>-200</v>
      </c>
    </row>
    <row r="63" spans="1:4" ht="18.75">
      <c r="A63" s="309" t="s">
        <v>58</v>
      </c>
      <c r="B63" s="310">
        <v>158</v>
      </c>
      <c r="C63" s="311">
        <v>158</v>
      </c>
      <c r="D63" s="283">
        <f t="shared" si="0"/>
        <v>0</v>
      </c>
    </row>
    <row r="64" spans="1:4" ht="18.75">
      <c r="A64" s="309" t="s">
        <v>59</v>
      </c>
      <c r="B64" s="310">
        <v>555</v>
      </c>
      <c r="C64" s="311">
        <v>543</v>
      </c>
      <c r="D64" s="283">
        <f t="shared" si="0"/>
        <v>-12</v>
      </c>
    </row>
    <row r="65" spans="1:4" ht="18.75">
      <c r="A65" s="309" t="s">
        <v>60</v>
      </c>
      <c r="B65" s="310">
        <v>1020</v>
      </c>
      <c r="C65" s="311">
        <v>1456</v>
      </c>
      <c r="D65" s="283">
        <f t="shared" si="0"/>
        <v>436</v>
      </c>
    </row>
    <row r="66" spans="1:4" ht="18.75">
      <c r="A66" s="312" t="s">
        <v>61</v>
      </c>
      <c r="B66" s="300">
        <v>900</v>
      </c>
      <c r="C66" s="301">
        <v>500</v>
      </c>
      <c r="D66" s="283">
        <f t="shared" si="0"/>
        <v>-400</v>
      </c>
    </row>
    <row r="67" spans="1:4" ht="18.75">
      <c r="A67" s="312" t="s">
        <v>62</v>
      </c>
      <c r="B67" s="300">
        <v>1900</v>
      </c>
      <c r="C67" s="301">
        <v>600</v>
      </c>
      <c r="D67" s="283">
        <f t="shared" si="0"/>
        <v>-1300</v>
      </c>
    </row>
    <row r="68" spans="1:4" ht="18.75">
      <c r="A68" s="312" t="s">
        <v>63</v>
      </c>
      <c r="B68" s="300">
        <v>1800</v>
      </c>
      <c r="C68" s="301">
        <v>600</v>
      </c>
      <c r="D68" s="283">
        <f t="shared" si="0"/>
        <v>-1200</v>
      </c>
    </row>
    <row r="69" spans="1:4" ht="18.75">
      <c r="A69" s="312" t="s">
        <v>64</v>
      </c>
      <c r="B69" s="300">
        <v>700</v>
      </c>
      <c r="C69" s="301">
        <v>90</v>
      </c>
      <c r="D69" s="283">
        <f t="shared" si="0"/>
        <v>-610</v>
      </c>
    </row>
    <row r="70" spans="1:4" ht="18.75">
      <c r="A70" s="293" t="s">
        <v>65</v>
      </c>
      <c r="B70" s="300">
        <v>600</v>
      </c>
      <c r="C70" s="301">
        <v>600</v>
      </c>
      <c r="D70" s="283">
        <f t="shared" si="0"/>
        <v>0</v>
      </c>
    </row>
    <row r="71" spans="1:4" ht="18.75">
      <c r="A71" s="312" t="s">
        <v>66</v>
      </c>
      <c r="B71" s="300">
        <v>300</v>
      </c>
      <c r="C71" s="301">
        <v>180</v>
      </c>
      <c r="D71" s="283">
        <f t="shared" si="0"/>
        <v>-120</v>
      </c>
    </row>
    <row r="72" spans="1:4" ht="18.75">
      <c r="A72" s="308" t="s">
        <v>67</v>
      </c>
      <c r="B72" s="313">
        <v>5000</v>
      </c>
      <c r="C72" s="314">
        <v>900</v>
      </c>
      <c r="D72" s="283">
        <f t="shared" si="0"/>
        <v>-4100</v>
      </c>
    </row>
    <row r="73" spans="1:4" ht="18.75">
      <c r="A73" s="308" t="s">
        <v>68</v>
      </c>
      <c r="B73" s="300">
        <v>600</v>
      </c>
      <c r="C73" s="301">
        <v>400</v>
      </c>
      <c r="D73" s="283">
        <f t="shared" si="0"/>
        <v>-200</v>
      </c>
    </row>
    <row r="74" spans="1:4" ht="18.75">
      <c r="A74" s="308" t="s">
        <v>69</v>
      </c>
      <c r="B74" s="300">
        <v>120</v>
      </c>
      <c r="C74" s="301">
        <v>120</v>
      </c>
      <c r="D74" s="283">
        <f t="shared" si="0"/>
        <v>0</v>
      </c>
    </row>
    <row r="75" spans="1:4" ht="37.5">
      <c r="A75" s="308" t="s">
        <v>70</v>
      </c>
      <c r="B75" s="300">
        <v>360</v>
      </c>
      <c r="C75" s="301">
        <v>200</v>
      </c>
      <c r="D75" s="283">
        <f t="shared" si="0"/>
        <v>-160</v>
      </c>
    </row>
    <row r="76" spans="1:4" ht="18.75">
      <c r="A76" s="308" t="s">
        <v>71</v>
      </c>
      <c r="B76" s="315">
        <v>3000</v>
      </c>
      <c r="C76" s="316">
        <v>2583</v>
      </c>
      <c r="D76" s="283">
        <f t="shared" si="0"/>
        <v>-417</v>
      </c>
    </row>
    <row r="77" spans="1:4" ht="37.5">
      <c r="A77" s="287" t="s">
        <v>72</v>
      </c>
      <c r="B77" s="317">
        <v>2620</v>
      </c>
      <c r="C77" s="318">
        <v>6308</v>
      </c>
      <c r="D77" s="283">
        <f t="shared" si="0"/>
        <v>3688</v>
      </c>
    </row>
    <row r="78" spans="1:4" ht="18.75">
      <c r="A78" s="308" t="s">
        <v>119</v>
      </c>
      <c r="B78" s="317"/>
      <c r="C78" s="318">
        <v>360</v>
      </c>
      <c r="D78" s="283">
        <f t="shared" si="0"/>
        <v>360</v>
      </c>
    </row>
    <row r="79" spans="1:4" ht="18.75">
      <c r="A79" s="308" t="s">
        <v>120</v>
      </c>
      <c r="B79" s="317"/>
      <c r="C79" s="318">
        <v>180</v>
      </c>
      <c r="D79" s="283">
        <f t="shared" si="0"/>
        <v>180</v>
      </c>
    </row>
    <row r="80" spans="1:4" ht="18.75">
      <c r="A80" s="319" t="s">
        <v>121</v>
      </c>
      <c r="B80" s="317"/>
      <c r="C80" s="318">
        <v>500</v>
      </c>
      <c r="D80" s="283">
        <f t="shared" si="0"/>
        <v>500</v>
      </c>
    </row>
    <row r="81" spans="1:4" ht="18.75">
      <c r="A81" s="308" t="s">
        <v>122</v>
      </c>
      <c r="B81" s="317"/>
      <c r="C81" s="318">
        <v>210</v>
      </c>
      <c r="D81" s="283">
        <f t="shared" si="0"/>
        <v>210</v>
      </c>
    </row>
    <row r="82" spans="1:4" ht="37.5">
      <c r="A82" s="319" t="s">
        <v>73</v>
      </c>
      <c r="B82" s="300">
        <v>400</v>
      </c>
      <c r="C82" s="301">
        <v>250</v>
      </c>
      <c r="D82" s="283">
        <f t="shared" si="0"/>
        <v>-150</v>
      </c>
    </row>
    <row r="83" spans="1:4" ht="37.5">
      <c r="A83" s="319" t="s">
        <v>74</v>
      </c>
      <c r="B83" s="300">
        <v>50</v>
      </c>
      <c r="C83" s="301">
        <v>25</v>
      </c>
      <c r="D83" s="283">
        <f t="shared" si="0"/>
        <v>-25</v>
      </c>
    </row>
    <row r="84" spans="1:4" ht="19.5">
      <c r="A84" s="320" t="s">
        <v>123</v>
      </c>
      <c r="B84" s="321">
        <v>170</v>
      </c>
      <c r="C84" s="322">
        <v>170</v>
      </c>
      <c r="D84" s="283">
        <f t="shared" si="0"/>
        <v>0</v>
      </c>
    </row>
    <row r="85" spans="1:4" ht="18.75">
      <c r="A85" s="323" t="s">
        <v>76</v>
      </c>
      <c r="B85" s="298">
        <v>85</v>
      </c>
      <c r="C85" s="324">
        <v>85</v>
      </c>
      <c r="D85" s="283">
        <f t="shared" si="0"/>
        <v>0</v>
      </c>
    </row>
    <row r="86" spans="1:4" ht="18.75">
      <c r="A86" s="297"/>
      <c r="B86" s="298"/>
      <c r="C86" s="325"/>
      <c r="D86" s="283"/>
    </row>
    <row r="87" spans="1:4" ht="18.75">
      <c r="A87" s="296" t="s">
        <v>124</v>
      </c>
      <c r="B87" s="326">
        <f>B32+B33+B36</f>
        <v>74639</v>
      </c>
      <c r="C87" s="326">
        <f>C32+C33+C36</f>
        <v>69659</v>
      </c>
      <c r="D87" s="283">
        <f t="shared" si="0"/>
        <v>-4980</v>
      </c>
    </row>
    <row r="88" spans="1:4" ht="18.75">
      <c r="A88" s="276"/>
      <c r="B88" s="276"/>
      <c r="C88" s="276"/>
      <c r="D88" s="276"/>
    </row>
  </sheetData>
  <sheetProtection/>
  <mergeCells count="1">
    <mergeCell ref="A2:D2"/>
  </mergeCells>
  <printOptions horizontalCentered="1"/>
  <pageMargins left="0.11" right="0.11" top="0.55" bottom="0.59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1">
      <selection activeCell="I7" sqref="I7"/>
    </sheetView>
  </sheetViews>
  <sheetFormatPr defaultColWidth="9.00390625" defaultRowHeight="28.5" customHeight="1"/>
  <cols>
    <col min="1" max="1" width="32.125" style="0" customWidth="1"/>
    <col min="2" max="3" width="11.00390625" style="0" customWidth="1"/>
    <col min="4" max="4" width="12.00390625" style="0" customWidth="1"/>
    <col min="5" max="5" width="12.25390625" style="0" customWidth="1"/>
  </cols>
  <sheetData>
    <row r="1" ht="28.5" customHeight="1">
      <c r="A1" s="1" t="s">
        <v>125</v>
      </c>
    </row>
    <row r="2" spans="1:5" ht="28.5" customHeight="1">
      <c r="A2" s="374" t="s">
        <v>866</v>
      </c>
      <c r="B2" s="374"/>
      <c r="C2" s="374"/>
      <c r="D2" s="374"/>
      <c r="E2" s="374"/>
    </row>
    <row r="3" spans="1:5" ht="28.5" customHeight="1">
      <c r="A3" s="209" t="s">
        <v>1</v>
      </c>
      <c r="B3" s="254"/>
      <c r="C3" s="11"/>
      <c r="D3" s="255"/>
      <c r="E3" s="256" t="s">
        <v>79</v>
      </c>
    </row>
    <row r="4" spans="1:5" ht="32.25" customHeight="1">
      <c r="A4" s="257" t="s">
        <v>3</v>
      </c>
      <c r="B4" s="258" t="s">
        <v>126</v>
      </c>
      <c r="C4" s="258" t="s">
        <v>127</v>
      </c>
      <c r="D4" s="259" t="s">
        <v>128</v>
      </c>
      <c r="E4" s="260" t="s">
        <v>129</v>
      </c>
    </row>
    <row r="5" spans="1:5" ht="28.5" customHeight="1">
      <c r="A5" s="257" t="s">
        <v>130</v>
      </c>
      <c r="B5" s="261">
        <f>SUM(B6:B11,B12,B14,B15,B18,B20,B21,B22,B23,B24,B25,B26)</f>
        <v>74599</v>
      </c>
      <c r="C5" s="262">
        <f>SUM(C6:C11,C12,C14,C15,C18,C20,C21,C22,C23,C24,C25,C26)</f>
        <v>69602.8</v>
      </c>
      <c r="D5" s="263">
        <f aca="true" t="shared" si="0" ref="D5:D25">C5-B5</f>
        <v>-4996.199999999997</v>
      </c>
      <c r="E5" s="264">
        <v>1</v>
      </c>
    </row>
    <row r="6" spans="1:5" ht="28.5" customHeight="1">
      <c r="A6" s="265" t="s">
        <v>11</v>
      </c>
      <c r="B6" s="266">
        <v>3730</v>
      </c>
      <c r="C6" s="262">
        <v>4300</v>
      </c>
      <c r="D6" s="263">
        <f t="shared" si="0"/>
        <v>570</v>
      </c>
      <c r="E6" s="264">
        <f>C6/C5</f>
        <v>0.06177912382835173</v>
      </c>
    </row>
    <row r="7" spans="1:5" ht="28.5" customHeight="1">
      <c r="A7" s="265" t="s">
        <v>13</v>
      </c>
      <c r="B7" s="266">
        <v>1400</v>
      </c>
      <c r="C7" s="262">
        <v>1723</v>
      </c>
      <c r="D7" s="263">
        <f t="shared" si="0"/>
        <v>323</v>
      </c>
      <c r="E7" s="264">
        <f>C7/C5</f>
        <v>0.024754751245639542</v>
      </c>
    </row>
    <row r="8" spans="1:5" ht="28.5" customHeight="1">
      <c r="A8" s="267" t="s">
        <v>15</v>
      </c>
      <c r="B8" s="266">
        <v>2726</v>
      </c>
      <c r="C8" s="262">
        <v>2821</v>
      </c>
      <c r="D8" s="263">
        <f t="shared" si="0"/>
        <v>95</v>
      </c>
      <c r="E8" s="264">
        <f>C8/C5</f>
        <v>0.040529978679018655</v>
      </c>
    </row>
    <row r="9" spans="1:5" ht="28.5" customHeight="1">
      <c r="A9" s="265" t="s">
        <v>17</v>
      </c>
      <c r="B9" s="266">
        <v>5</v>
      </c>
      <c r="C9" s="262">
        <v>5</v>
      </c>
      <c r="D9" s="263">
        <f t="shared" si="0"/>
        <v>0</v>
      </c>
      <c r="E9" s="264">
        <f>C9/C5</f>
        <v>7.183619049808341E-05</v>
      </c>
    </row>
    <row r="10" spans="1:5" ht="28.5" customHeight="1">
      <c r="A10" s="268" t="s">
        <v>19</v>
      </c>
      <c r="B10" s="266">
        <v>1035</v>
      </c>
      <c r="C10" s="262">
        <v>1407</v>
      </c>
      <c r="D10" s="263">
        <f t="shared" si="0"/>
        <v>372</v>
      </c>
      <c r="E10" s="264">
        <f>C10/C5</f>
        <v>0.02021470400616067</v>
      </c>
    </row>
    <row r="11" spans="1:5" ht="28.5" customHeight="1">
      <c r="A11" s="265" t="s">
        <v>21</v>
      </c>
      <c r="B11" s="266">
        <v>2587</v>
      </c>
      <c r="C11" s="262">
        <v>2593.8</v>
      </c>
      <c r="D11" s="263">
        <f t="shared" si="0"/>
        <v>6.800000000000182</v>
      </c>
      <c r="E11" s="264">
        <f>C11/C5</f>
        <v>0.03726574218278575</v>
      </c>
    </row>
    <row r="12" spans="1:5" ht="28.5" customHeight="1">
      <c r="A12" s="268" t="s">
        <v>23</v>
      </c>
      <c r="B12" s="266">
        <v>1814</v>
      </c>
      <c r="C12" s="262">
        <v>1506</v>
      </c>
      <c r="D12" s="263">
        <f t="shared" si="0"/>
        <v>-308</v>
      </c>
      <c r="E12" s="264">
        <f>C12/C5</f>
        <v>0.021637060578022723</v>
      </c>
    </row>
    <row r="13" spans="1:5" ht="28.5" customHeight="1">
      <c r="A13" s="267" t="s">
        <v>131</v>
      </c>
      <c r="B13" s="262">
        <v>950</v>
      </c>
      <c r="C13" s="262">
        <v>950</v>
      </c>
      <c r="D13" s="263">
        <f t="shared" si="0"/>
        <v>0</v>
      </c>
      <c r="E13" s="264">
        <f>C13/C5</f>
        <v>0.013648876194635848</v>
      </c>
    </row>
    <row r="14" spans="1:5" ht="28.5" customHeight="1">
      <c r="A14" s="265" t="s">
        <v>25</v>
      </c>
      <c r="B14" s="269">
        <v>13828</v>
      </c>
      <c r="C14" s="262">
        <v>11239</v>
      </c>
      <c r="D14" s="263">
        <f t="shared" si="0"/>
        <v>-2589</v>
      </c>
      <c r="E14" s="264">
        <f>C14/C5</f>
        <v>0.1614733890015919</v>
      </c>
    </row>
    <row r="15" spans="1:5" ht="28.5" customHeight="1">
      <c r="A15" s="267" t="s">
        <v>27</v>
      </c>
      <c r="B15" s="269">
        <v>33202</v>
      </c>
      <c r="C15" s="262">
        <v>27686</v>
      </c>
      <c r="D15" s="263">
        <f t="shared" si="0"/>
        <v>-5516</v>
      </c>
      <c r="E15" s="264">
        <f>C15/C5</f>
        <v>0.39777135402598746</v>
      </c>
    </row>
    <row r="16" spans="1:5" ht="28.5" customHeight="1">
      <c r="A16" s="267" t="s">
        <v>132</v>
      </c>
      <c r="B16" s="270">
        <v>1857</v>
      </c>
      <c r="C16" s="262">
        <v>2184</v>
      </c>
      <c r="D16" s="263">
        <f t="shared" si="0"/>
        <v>327</v>
      </c>
      <c r="E16" s="264">
        <f>C16/C5</f>
        <v>0.031378048009562835</v>
      </c>
    </row>
    <row r="17" spans="1:5" ht="28.5" customHeight="1">
      <c r="A17" s="267" t="s">
        <v>133</v>
      </c>
      <c r="B17" s="270">
        <v>24528</v>
      </c>
      <c r="C17" s="262">
        <v>18199</v>
      </c>
      <c r="D17" s="263">
        <f t="shared" si="0"/>
        <v>-6329</v>
      </c>
      <c r="E17" s="264">
        <f>C17/C5</f>
        <v>0.261469366174924</v>
      </c>
    </row>
    <row r="18" spans="1:5" ht="28.5" customHeight="1">
      <c r="A18" s="267" t="s">
        <v>29</v>
      </c>
      <c r="B18" s="271">
        <v>8253</v>
      </c>
      <c r="C18" s="262">
        <v>5754</v>
      </c>
      <c r="D18" s="263">
        <f t="shared" si="0"/>
        <v>-2499</v>
      </c>
      <c r="E18" s="264">
        <f>C18/C5</f>
        <v>0.08266908802519439</v>
      </c>
    </row>
    <row r="19" spans="1:5" ht="28.5" customHeight="1">
      <c r="A19" s="267" t="s">
        <v>134</v>
      </c>
      <c r="B19" s="270">
        <v>860</v>
      </c>
      <c r="C19" s="262">
        <v>340</v>
      </c>
      <c r="D19" s="263">
        <f t="shared" si="0"/>
        <v>-520</v>
      </c>
      <c r="E19" s="264">
        <f>C19/C5</f>
        <v>0.004884860953869672</v>
      </c>
    </row>
    <row r="20" spans="1:5" ht="28.5" customHeight="1">
      <c r="A20" s="267" t="s">
        <v>31</v>
      </c>
      <c r="B20" s="269">
        <v>3629</v>
      </c>
      <c r="C20" s="262">
        <v>8976</v>
      </c>
      <c r="D20" s="263">
        <f t="shared" si="0"/>
        <v>5347</v>
      </c>
      <c r="E20" s="264">
        <f>C20/C5</f>
        <v>0.12896032918215933</v>
      </c>
    </row>
    <row r="21" spans="1:5" ht="28.5" customHeight="1">
      <c r="A21" s="268" t="s">
        <v>33</v>
      </c>
      <c r="B21" s="269">
        <v>132</v>
      </c>
      <c r="C21" s="262">
        <v>180</v>
      </c>
      <c r="D21" s="263">
        <f t="shared" si="0"/>
        <v>48</v>
      </c>
      <c r="E21" s="264">
        <f>C21/C5</f>
        <v>0.0025861028579310026</v>
      </c>
    </row>
    <row r="22" spans="1:5" ht="28.5" customHeight="1">
      <c r="A22" s="267" t="s">
        <v>35</v>
      </c>
      <c r="B22" s="269">
        <v>1067</v>
      </c>
      <c r="C22" s="262">
        <v>20</v>
      </c>
      <c r="D22" s="263">
        <f t="shared" si="0"/>
        <v>-1047</v>
      </c>
      <c r="E22" s="264">
        <f>C22/C5</f>
        <v>0.00028734476199233363</v>
      </c>
    </row>
    <row r="23" spans="1:5" ht="28.5" customHeight="1">
      <c r="A23" s="267" t="s">
        <v>37</v>
      </c>
      <c r="B23" s="262"/>
      <c r="C23" s="262"/>
      <c r="D23" s="263">
        <f t="shared" si="0"/>
        <v>0</v>
      </c>
      <c r="E23" s="264">
        <f>C23/C5</f>
        <v>0</v>
      </c>
    </row>
    <row r="24" spans="1:5" ht="28.5" customHeight="1">
      <c r="A24" s="267" t="s">
        <v>39</v>
      </c>
      <c r="B24" s="269">
        <v>591</v>
      </c>
      <c r="C24" s="272">
        <v>892</v>
      </c>
      <c r="D24" s="263">
        <f t="shared" si="0"/>
        <v>301</v>
      </c>
      <c r="E24" s="264">
        <f>C24/C5</f>
        <v>0.01281557638485808</v>
      </c>
    </row>
    <row r="25" spans="1:5" ht="28.5" customHeight="1">
      <c r="A25" s="267" t="s">
        <v>41</v>
      </c>
      <c r="B25" s="269">
        <v>600</v>
      </c>
      <c r="C25" s="272">
        <v>500</v>
      </c>
      <c r="D25" s="273">
        <f t="shared" si="0"/>
        <v>-100</v>
      </c>
      <c r="E25" s="264">
        <f>C25/C5</f>
        <v>0.007183619049808341</v>
      </c>
    </row>
    <row r="26" spans="1:5" ht="28.5" customHeight="1">
      <c r="A26" s="267" t="s">
        <v>43</v>
      </c>
      <c r="B26" s="272"/>
      <c r="C26" s="272"/>
      <c r="D26" s="273"/>
      <c r="E26" s="264">
        <f>C26/C7</f>
        <v>0</v>
      </c>
    </row>
    <row r="27" spans="1:5" ht="28.5" customHeight="1">
      <c r="A27" s="27"/>
      <c r="B27" s="11"/>
      <c r="C27" s="11"/>
      <c r="D27" s="255"/>
      <c r="E27" s="1"/>
    </row>
    <row r="28" spans="1:5" ht="28.5" customHeight="1">
      <c r="A28" s="27"/>
      <c r="B28" s="11"/>
      <c r="C28" s="11"/>
      <c r="D28" s="255"/>
      <c r="E28" s="1"/>
    </row>
    <row r="29" spans="1:5" ht="28.5" customHeight="1">
      <c r="A29" s="27"/>
      <c r="B29" s="11"/>
      <c r="C29" s="11"/>
      <c r="D29" s="255"/>
      <c r="E29" s="1"/>
    </row>
    <row r="30" spans="1:5" ht="28.5" customHeight="1">
      <c r="A30" s="27"/>
      <c r="B30" s="11"/>
      <c r="C30" s="11"/>
      <c r="D30" s="255"/>
      <c r="E30" s="1"/>
    </row>
    <row r="31" spans="1:5" ht="28.5" customHeight="1">
      <c r="A31" s="27"/>
      <c r="B31" s="11"/>
      <c r="C31" s="11"/>
      <c r="D31" s="255"/>
      <c r="E31" s="1"/>
    </row>
    <row r="32" spans="1:5" ht="28.5" customHeight="1">
      <c r="A32" s="27"/>
      <c r="B32" s="11"/>
      <c r="C32" s="11"/>
      <c r="D32" s="255"/>
      <c r="E32" s="1"/>
    </row>
    <row r="33" spans="1:5" ht="28.5" customHeight="1">
      <c r="A33" s="27"/>
      <c r="B33" s="11"/>
      <c r="C33" s="11"/>
      <c r="D33" s="255"/>
      <c r="E33" s="1"/>
    </row>
    <row r="34" spans="1:5" ht="28.5" customHeight="1">
      <c r="A34" s="27"/>
      <c r="B34" s="11"/>
      <c r="C34" s="11"/>
      <c r="D34" s="255"/>
      <c r="E34" s="1"/>
    </row>
    <row r="35" spans="1:5" ht="28.5" customHeight="1">
      <c r="A35" s="27"/>
      <c r="B35" s="11"/>
      <c r="C35" s="11"/>
      <c r="D35" s="255"/>
      <c r="E35" s="1"/>
    </row>
    <row r="36" spans="1:5" ht="28.5" customHeight="1">
      <c r="A36" s="27"/>
      <c r="B36" s="11"/>
      <c r="C36" s="11"/>
      <c r="D36" s="255"/>
      <c r="E36" s="1"/>
    </row>
  </sheetData>
  <sheetProtection/>
  <mergeCells count="1">
    <mergeCell ref="A2:E2"/>
  </mergeCells>
  <printOptions horizontalCentered="1"/>
  <pageMargins left="0.16" right="0.36" top="0.2" bottom="0" header="0.5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1">
      <selection activeCell="D22" sqref="D22"/>
    </sheetView>
  </sheetViews>
  <sheetFormatPr defaultColWidth="9.00390625" defaultRowHeight="25.5" customHeight="1"/>
  <cols>
    <col min="1" max="1" width="31.625" style="9" customWidth="1"/>
    <col min="2" max="2" width="13.75390625" style="10" customWidth="1"/>
    <col min="3" max="3" width="24.625" style="11" customWidth="1"/>
    <col min="4" max="4" width="16.25390625" style="1" customWidth="1"/>
    <col min="5" max="5" width="9.375" style="1" customWidth="1"/>
    <col min="6" max="252" width="9.00390625" style="1" customWidth="1"/>
  </cols>
  <sheetData>
    <row r="1" spans="1:256" s="1" customFormat="1" ht="25.5" customHeight="1">
      <c r="A1" s="9" t="s">
        <v>135</v>
      </c>
      <c r="B1" s="10"/>
      <c r="C1" s="11"/>
      <c r="IS1"/>
      <c r="IT1"/>
      <c r="IU1"/>
      <c r="IV1"/>
    </row>
    <row r="2" spans="1:256" s="1" customFormat="1" ht="30" customHeight="1">
      <c r="A2" s="375" t="s">
        <v>136</v>
      </c>
      <c r="B2" s="375"/>
      <c r="C2" s="375"/>
      <c r="D2" s="375"/>
      <c r="E2" s="375"/>
      <c r="IS2"/>
      <c r="IT2"/>
      <c r="IU2"/>
      <c r="IV2"/>
    </row>
    <row r="3" spans="1:256" s="1" customFormat="1" ht="22.5" customHeight="1">
      <c r="A3" s="9" t="s">
        <v>78</v>
      </c>
      <c r="B3" s="10"/>
      <c r="C3" s="11"/>
      <c r="E3" s="227" t="s">
        <v>2</v>
      </c>
      <c r="IS3"/>
      <c r="IT3"/>
      <c r="IU3"/>
      <c r="IV3"/>
    </row>
    <row r="4" spans="1:5" s="22" customFormat="1" ht="22.5" customHeight="1">
      <c r="A4" s="228" t="s">
        <v>137</v>
      </c>
      <c r="B4" s="229" t="s">
        <v>138</v>
      </c>
      <c r="C4" s="228" t="s">
        <v>139</v>
      </c>
      <c r="D4" s="229" t="s">
        <v>140</v>
      </c>
      <c r="E4" s="230" t="s">
        <v>141</v>
      </c>
    </row>
    <row r="5" spans="1:5" s="208" customFormat="1" ht="22.5" customHeight="1">
      <c r="A5" s="231" t="s">
        <v>142</v>
      </c>
      <c r="B5" s="232">
        <v>3520</v>
      </c>
      <c r="C5" s="233" t="s">
        <v>143</v>
      </c>
      <c r="D5" s="234">
        <v>4300</v>
      </c>
      <c r="E5" s="235"/>
    </row>
    <row r="6" spans="1:5" s="208" customFormat="1" ht="22.5" customHeight="1">
      <c r="A6" s="236" t="s">
        <v>12</v>
      </c>
      <c r="B6" s="237">
        <v>114</v>
      </c>
      <c r="C6" s="233" t="s">
        <v>144</v>
      </c>
      <c r="D6" s="238">
        <v>1723</v>
      </c>
      <c r="E6" s="235"/>
    </row>
    <row r="7" spans="1:5" s="208" customFormat="1" ht="22.5" customHeight="1">
      <c r="A7" s="236" t="s">
        <v>14</v>
      </c>
      <c r="B7" s="237">
        <v>1500</v>
      </c>
      <c r="C7" s="239" t="s">
        <v>145</v>
      </c>
      <c r="D7" s="238">
        <v>2821</v>
      </c>
      <c r="E7" s="235"/>
    </row>
    <row r="8" spans="1:5" s="208" customFormat="1" ht="22.5" customHeight="1">
      <c r="A8" s="236" t="s">
        <v>16</v>
      </c>
      <c r="B8" s="237">
        <v>16816</v>
      </c>
      <c r="C8" s="239" t="s">
        <v>146</v>
      </c>
      <c r="D8" s="238">
        <v>5</v>
      </c>
      <c r="E8" s="235"/>
    </row>
    <row r="9" spans="1:5" s="208" customFormat="1" ht="22.5" customHeight="1">
      <c r="A9" s="240" t="s">
        <v>86</v>
      </c>
      <c r="B9" s="237">
        <v>16700</v>
      </c>
      <c r="C9" s="233" t="s">
        <v>147</v>
      </c>
      <c r="D9" s="238">
        <v>1407</v>
      </c>
      <c r="E9" s="235"/>
    </row>
    <row r="10" spans="1:5" s="208" customFormat="1" ht="22.5" customHeight="1">
      <c r="A10" s="240" t="s">
        <v>87</v>
      </c>
      <c r="B10" s="232">
        <v>6</v>
      </c>
      <c r="C10" s="233" t="s">
        <v>148</v>
      </c>
      <c r="D10" s="238">
        <v>2593.8</v>
      </c>
      <c r="E10" s="235"/>
    </row>
    <row r="11" spans="1:5" s="208" customFormat="1" ht="22.5" customHeight="1">
      <c r="A11" s="240" t="s">
        <v>149</v>
      </c>
      <c r="B11" s="237">
        <v>50</v>
      </c>
      <c r="C11" s="233" t="s">
        <v>150</v>
      </c>
      <c r="D11" s="238">
        <v>1506</v>
      </c>
      <c r="E11" s="235"/>
    </row>
    <row r="12" spans="1:5" s="208" customFormat="1" ht="22.5" customHeight="1">
      <c r="A12" s="240" t="s">
        <v>151</v>
      </c>
      <c r="B12" s="237">
        <v>60</v>
      </c>
      <c r="C12" s="233" t="s">
        <v>152</v>
      </c>
      <c r="D12" s="238">
        <v>11239</v>
      </c>
      <c r="E12" s="241"/>
    </row>
    <row r="13" spans="1:5" s="208" customFormat="1" ht="22.5" customHeight="1">
      <c r="A13" s="236" t="s">
        <v>92</v>
      </c>
      <c r="B13" s="237">
        <v>4066.5</v>
      </c>
      <c r="C13" s="239" t="s">
        <v>153</v>
      </c>
      <c r="D13" s="238">
        <v>27686</v>
      </c>
      <c r="E13" s="235"/>
    </row>
    <row r="14" spans="1:5" s="27" customFormat="1" ht="22.5" customHeight="1">
      <c r="A14" s="240" t="s">
        <v>93</v>
      </c>
      <c r="B14" s="242">
        <v>3066.5</v>
      </c>
      <c r="C14" s="239" t="s">
        <v>154</v>
      </c>
      <c r="D14" s="238">
        <v>5754</v>
      </c>
      <c r="E14" s="241"/>
    </row>
    <row r="15" spans="1:5" s="208" customFormat="1" ht="22.5" customHeight="1">
      <c r="A15" s="240" t="s">
        <v>102</v>
      </c>
      <c r="B15" s="237">
        <v>1000</v>
      </c>
      <c r="C15" s="233" t="s">
        <v>155</v>
      </c>
      <c r="D15" s="243">
        <v>8976</v>
      </c>
      <c r="E15" s="241"/>
    </row>
    <row r="16" spans="1:5" s="27" customFormat="1" ht="22.5" customHeight="1">
      <c r="A16" s="236" t="s">
        <v>34</v>
      </c>
      <c r="B16" s="237">
        <v>33724.5</v>
      </c>
      <c r="C16" s="233" t="s">
        <v>156</v>
      </c>
      <c r="D16" s="244">
        <v>180</v>
      </c>
      <c r="E16" s="241"/>
    </row>
    <row r="17" spans="1:5" s="27" customFormat="1" ht="22.5" customHeight="1">
      <c r="A17" s="245" t="s">
        <v>157</v>
      </c>
      <c r="B17" s="232"/>
      <c r="C17" s="28" t="s">
        <v>158</v>
      </c>
      <c r="D17" s="244">
        <v>20</v>
      </c>
      <c r="E17" s="241"/>
    </row>
    <row r="18" spans="1:5" s="27" customFormat="1" ht="22.5" customHeight="1">
      <c r="A18" s="245" t="s">
        <v>159</v>
      </c>
      <c r="B18" s="237"/>
      <c r="C18" s="239" t="s">
        <v>160</v>
      </c>
      <c r="D18" s="244"/>
      <c r="E18" s="241"/>
    </row>
    <row r="19" spans="1:5" s="27" customFormat="1" ht="22.5" customHeight="1">
      <c r="A19" s="246" t="s">
        <v>161</v>
      </c>
      <c r="B19" s="237"/>
      <c r="C19" s="27" t="s">
        <v>162</v>
      </c>
      <c r="D19" s="244">
        <v>892</v>
      </c>
      <c r="E19" s="241"/>
    </row>
    <row r="20" spans="1:5" s="27" customFormat="1" ht="22.5" customHeight="1">
      <c r="A20" s="212"/>
      <c r="B20" s="237"/>
      <c r="C20" s="241" t="s">
        <v>163</v>
      </c>
      <c r="D20" s="244">
        <v>500</v>
      </c>
      <c r="E20" s="241"/>
    </row>
    <row r="21" spans="1:5" s="27" customFormat="1" ht="22.5" customHeight="1">
      <c r="A21" s="212"/>
      <c r="B21" s="237"/>
      <c r="C21" s="241" t="s">
        <v>164</v>
      </c>
      <c r="D21" s="244"/>
      <c r="E21" s="241"/>
    </row>
    <row r="22" spans="1:5" s="27" customFormat="1" ht="22.5" customHeight="1">
      <c r="A22" s="247" t="s">
        <v>165</v>
      </c>
      <c r="B22" s="232">
        <f>SUM(B5:B8,B13,B16,)</f>
        <v>59741</v>
      </c>
      <c r="C22" s="247" t="s">
        <v>166</v>
      </c>
      <c r="D22" s="248">
        <f>SUM(D5:D21)</f>
        <v>69602.8</v>
      </c>
      <c r="E22" s="235"/>
    </row>
    <row r="23" spans="1:5" s="27" customFormat="1" ht="22.5" customHeight="1">
      <c r="A23" s="249" t="s">
        <v>167</v>
      </c>
      <c r="B23" s="250">
        <v>9918</v>
      </c>
      <c r="C23" s="251" t="s">
        <v>168</v>
      </c>
      <c r="D23" s="252">
        <f>B22+B23-D22</f>
        <v>56.19999999999709</v>
      </c>
      <c r="E23" s="253"/>
    </row>
    <row r="24" spans="1:5" s="208" customFormat="1" ht="22.5" customHeight="1">
      <c r="A24" s="249" t="s">
        <v>169</v>
      </c>
      <c r="B24" s="250">
        <f>SUM(B22:B23)</f>
        <v>69659</v>
      </c>
      <c r="C24" s="249" t="s">
        <v>169</v>
      </c>
      <c r="D24" s="238">
        <f>SUM(D22:D23)</f>
        <v>69659</v>
      </c>
      <c r="E24" s="241"/>
    </row>
    <row r="25" spans="1:5" s="27" customFormat="1" ht="25.5" customHeight="1">
      <c r="A25" s="9"/>
      <c r="B25" s="10"/>
      <c r="C25" s="11"/>
      <c r="D25" s="1"/>
      <c r="E25" s="1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12"/>
  <sheetViews>
    <sheetView zoomScaleSheetLayoutView="100" zoomScalePageLayoutView="0" workbookViewId="0" topLeftCell="B65">
      <selection activeCell="B8" sqref="B8:F97"/>
    </sheetView>
  </sheetViews>
  <sheetFormatPr defaultColWidth="9.00390625" defaultRowHeight="14.25"/>
  <cols>
    <col min="1" max="1" width="3.875" style="1" hidden="1" customWidth="1"/>
    <col min="2" max="2" width="28.375" style="30" customWidth="1"/>
    <col min="3" max="3" width="4.625" style="30" customWidth="1"/>
    <col min="4" max="5" width="4.50390625" style="30" customWidth="1"/>
    <col min="6" max="6" width="7.75390625" style="30" customWidth="1"/>
    <col min="7" max="7" width="7.875" style="30" customWidth="1"/>
    <col min="8" max="8" width="7.625" style="30" customWidth="1"/>
    <col min="9" max="9" width="7.75390625" style="30" customWidth="1"/>
    <col min="10" max="10" width="10.375" style="30" customWidth="1"/>
    <col min="11" max="12" width="7.625" style="30" customWidth="1"/>
    <col min="13" max="13" width="10.875" style="30" customWidth="1"/>
    <col min="14" max="14" width="9.625" style="30" customWidth="1"/>
  </cols>
  <sheetData>
    <row r="1" spans="1:252" ht="25.5" customHeight="1">
      <c r="A1" s="9"/>
      <c r="B1" s="33" t="s">
        <v>170</v>
      </c>
      <c r="C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14" s="207" customFormat="1" ht="24.75" customHeight="1">
      <c r="A2" s="374" t="s">
        <v>867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ht="18" customHeight="1">
      <c r="A3" s="390" t="s">
        <v>171</v>
      </c>
      <c r="B3" s="391"/>
      <c r="C3" s="35"/>
      <c r="D3" s="35"/>
      <c r="E3" s="35"/>
      <c r="F3" s="35"/>
      <c r="G3" s="35"/>
      <c r="H3" s="35"/>
      <c r="I3" s="35"/>
      <c r="J3" s="35"/>
      <c r="K3" s="35"/>
      <c r="L3" s="31"/>
      <c r="M3" s="31"/>
      <c r="N3" s="222"/>
    </row>
    <row r="4" spans="1:14" s="22" customFormat="1" ht="16.5" customHeight="1">
      <c r="A4" s="379" t="s">
        <v>172</v>
      </c>
      <c r="B4" s="380"/>
      <c r="C4" s="392" t="s">
        <v>173</v>
      </c>
      <c r="D4" s="393"/>
      <c r="E4" s="394"/>
      <c r="F4" s="376" t="s">
        <v>174</v>
      </c>
      <c r="G4" s="376" t="s">
        <v>175</v>
      </c>
      <c r="H4" s="395" t="s">
        <v>176</v>
      </c>
      <c r="I4" s="396"/>
      <c r="J4" s="376" t="s">
        <v>177</v>
      </c>
      <c r="K4" s="395" t="s">
        <v>178</v>
      </c>
      <c r="L4" s="397"/>
      <c r="M4" s="396"/>
      <c r="N4" s="376" t="s">
        <v>179</v>
      </c>
    </row>
    <row r="5" spans="1:14" s="22" customFormat="1" ht="16.5" customHeight="1">
      <c r="A5" s="381"/>
      <c r="B5" s="382"/>
      <c r="C5" s="392" t="s">
        <v>180</v>
      </c>
      <c r="D5" s="394"/>
      <c r="E5" s="387" t="s">
        <v>181</v>
      </c>
      <c r="F5" s="377"/>
      <c r="G5" s="377"/>
      <c r="H5" s="376" t="s">
        <v>182</v>
      </c>
      <c r="I5" s="376" t="s">
        <v>183</v>
      </c>
      <c r="J5" s="377"/>
      <c r="K5" s="376" t="s">
        <v>184</v>
      </c>
      <c r="L5" s="398" t="s">
        <v>185</v>
      </c>
      <c r="M5" s="398" t="s">
        <v>186</v>
      </c>
      <c r="N5" s="377"/>
    </row>
    <row r="6" spans="1:14" s="22" customFormat="1" ht="24" customHeight="1">
      <c r="A6" s="383"/>
      <c r="B6" s="384"/>
      <c r="C6" s="49" t="s">
        <v>187</v>
      </c>
      <c r="D6" s="49" t="s">
        <v>188</v>
      </c>
      <c r="E6" s="388"/>
      <c r="F6" s="378"/>
      <c r="G6" s="378"/>
      <c r="H6" s="378"/>
      <c r="I6" s="378"/>
      <c r="J6" s="378"/>
      <c r="K6" s="378"/>
      <c r="L6" s="399"/>
      <c r="M6" s="399"/>
      <c r="N6" s="378"/>
    </row>
    <row r="7" spans="1:14" s="27" customFormat="1" ht="21" customHeight="1">
      <c r="A7" s="385" t="s">
        <v>189</v>
      </c>
      <c r="B7" s="386"/>
      <c r="C7" s="210">
        <f>C8+C25+C29+C33+C36+C42+C54+C61+C66+C74+C80+C83+C86+C90+C93+C96+C97</f>
        <v>171</v>
      </c>
      <c r="D7" s="210">
        <f aca="true" t="shared" si="0" ref="D7:M7">D8+D25+D29+D33+D36+D42+D54+D61+D66+D74+D80+D83+D86+D90+D93+D96+D97</f>
        <v>91</v>
      </c>
      <c r="E7" s="210">
        <f t="shared" si="0"/>
        <v>133</v>
      </c>
      <c r="F7" s="210">
        <f t="shared" si="0"/>
        <v>5825</v>
      </c>
      <c r="G7" s="210">
        <f t="shared" si="0"/>
        <v>146962.46039999998</v>
      </c>
      <c r="H7" s="210">
        <f t="shared" si="0"/>
        <v>51667.860409</v>
      </c>
      <c r="I7" s="210">
        <f t="shared" si="0"/>
        <v>61702.2</v>
      </c>
      <c r="J7" s="223">
        <v>69602.8</v>
      </c>
      <c r="K7" s="210">
        <v>29376.8</v>
      </c>
      <c r="L7" s="210">
        <f t="shared" si="0"/>
        <v>6501.5</v>
      </c>
      <c r="M7" s="210">
        <f t="shared" si="0"/>
        <v>33724.5</v>
      </c>
      <c r="N7" s="210"/>
    </row>
    <row r="8" spans="1:14" s="208" customFormat="1" ht="18.75" customHeight="1">
      <c r="A8" s="211">
        <v>1</v>
      </c>
      <c r="B8" s="45" t="s">
        <v>190</v>
      </c>
      <c r="C8" s="57">
        <f>SUM(C9:C24)</f>
        <v>100</v>
      </c>
      <c r="D8" s="57">
        <f>SUM(D9:D24)</f>
        <v>0</v>
      </c>
      <c r="E8" s="57">
        <f>SUM(E9:E24)</f>
        <v>14</v>
      </c>
      <c r="F8" s="57">
        <f aca="true" t="shared" si="1" ref="F8:M8">SUM(F9:F24)</f>
        <v>3107</v>
      </c>
      <c r="G8" s="57">
        <f t="shared" si="1"/>
        <v>1341</v>
      </c>
      <c r="H8" s="57">
        <f t="shared" si="1"/>
        <v>5</v>
      </c>
      <c r="I8" s="57">
        <f t="shared" si="1"/>
        <v>1193</v>
      </c>
      <c r="J8" s="57">
        <f>F8+I8</f>
        <v>4300</v>
      </c>
      <c r="K8" s="57">
        <f t="shared" si="1"/>
        <v>1978</v>
      </c>
      <c r="L8" s="57">
        <f t="shared" si="1"/>
        <v>2044</v>
      </c>
      <c r="M8" s="57">
        <f t="shared" si="1"/>
        <v>278</v>
      </c>
      <c r="N8" s="48"/>
    </row>
    <row r="9" spans="1:14" s="27" customFormat="1" ht="18.75" customHeight="1">
      <c r="A9" s="212">
        <v>2</v>
      </c>
      <c r="B9" s="213" t="s">
        <v>191</v>
      </c>
      <c r="C9" s="57">
        <v>3</v>
      </c>
      <c r="D9" s="57"/>
      <c r="E9" s="57"/>
      <c r="F9" s="57">
        <v>89</v>
      </c>
      <c r="G9" s="43">
        <v>77</v>
      </c>
      <c r="H9" s="43"/>
      <c r="I9" s="43">
        <v>77</v>
      </c>
      <c r="J9" s="57">
        <f aca="true" t="shared" si="2" ref="J9:J28">F9+I9</f>
        <v>166</v>
      </c>
      <c r="K9" s="43">
        <v>97</v>
      </c>
      <c r="L9" s="43">
        <v>63</v>
      </c>
      <c r="M9" s="57">
        <v>6</v>
      </c>
      <c r="N9" s="48"/>
    </row>
    <row r="10" spans="1:14" s="27" customFormat="1" ht="18.75" customHeight="1">
      <c r="A10" s="211">
        <v>3</v>
      </c>
      <c r="B10" s="213" t="s">
        <v>192</v>
      </c>
      <c r="C10" s="57"/>
      <c r="D10" s="57"/>
      <c r="E10" s="57"/>
      <c r="F10" s="57"/>
      <c r="G10" s="57"/>
      <c r="H10" s="57"/>
      <c r="I10" s="57"/>
      <c r="J10" s="57">
        <f t="shared" si="2"/>
        <v>0</v>
      </c>
      <c r="K10" s="57"/>
      <c r="L10" s="214"/>
      <c r="M10" s="57"/>
      <c r="N10" s="48"/>
    </row>
    <row r="11" spans="1:14" s="27" customFormat="1" ht="18.75" customHeight="1">
      <c r="A11" s="212">
        <v>4</v>
      </c>
      <c r="B11" s="213" t="s">
        <v>193</v>
      </c>
      <c r="C11" s="57">
        <v>75</v>
      </c>
      <c r="D11" s="57"/>
      <c r="E11" s="57">
        <v>14</v>
      </c>
      <c r="F11" s="57">
        <v>2450</v>
      </c>
      <c r="G11" s="57">
        <v>135</v>
      </c>
      <c r="H11" s="57">
        <v>0</v>
      </c>
      <c r="I11" s="57">
        <v>135</v>
      </c>
      <c r="J11" s="57">
        <f t="shared" si="2"/>
        <v>2585</v>
      </c>
      <c r="K11" s="57">
        <v>960</v>
      </c>
      <c r="L11" s="214">
        <v>1625</v>
      </c>
      <c r="M11" s="57"/>
      <c r="N11" s="48"/>
    </row>
    <row r="12" spans="1:14" s="27" customFormat="1" ht="18.75" customHeight="1">
      <c r="A12" s="211">
        <v>5</v>
      </c>
      <c r="B12" s="213" t="s">
        <v>194</v>
      </c>
      <c r="C12" s="57">
        <v>5</v>
      </c>
      <c r="D12" s="57"/>
      <c r="E12" s="57"/>
      <c r="F12" s="57">
        <v>110</v>
      </c>
      <c r="G12" s="57">
        <v>49</v>
      </c>
      <c r="H12" s="57">
        <v>5</v>
      </c>
      <c r="I12" s="57">
        <v>44</v>
      </c>
      <c r="J12" s="57">
        <f t="shared" si="2"/>
        <v>154</v>
      </c>
      <c r="K12" s="57">
        <v>50</v>
      </c>
      <c r="L12" s="214">
        <v>104</v>
      </c>
      <c r="M12" s="57"/>
      <c r="N12" s="48"/>
    </row>
    <row r="13" spans="1:14" s="27" customFormat="1" ht="18.75" customHeight="1">
      <c r="A13" s="212">
        <v>6</v>
      </c>
      <c r="B13" s="213" t="s">
        <v>195</v>
      </c>
      <c r="C13" s="57">
        <v>4</v>
      </c>
      <c r="D13" s="57"/>
      <c r="E13" s="57"/>
      <c r="F13" s="57">
        <v>113</v>
      </c>
      <c r="G13" s="57"/>
      <c r="H13" s="57"/>
      <c r="I13" s="57"/>
      <c r="J13" s="57">
        <f t="shared" si="2"/>
        <v>113</v>
      </c>
      <c r="K13" s="57">
        <v>29</v>
      </c>
      <c r="L13" s="214">
        <v>84</v>
      </c>
      <c r="M13" s="57"/>
      <c r="N13" s="48"/>
    </row>
    <row r="14" spans="1:14" s="27" customFormat="1" ht="18.75" customHeight="1">
      <c r="A14" s="211">
        <v>7</v>
      </c>
      <c r="B14" s="213" t="s">
        <v>196</v>
      </c>
      <c r="C14" s="57"/>
      <c r="D14" s="57"/>
      <c r="E14" s="57"/>
      <c r="F14" s="57"/>
      <c r="G14" s="57"/>
      <c r="H14" s="57"/>
      <c r="I14" s="57"/>
      <c r="J14" s="57">
        <f t="shared" si="2"/>
        <v>0</v>
      </c>
      <c r="K14" s="57"/>
      <c r="L14" s="214"/>
      <c r="M14" s="57"/>
      <c r="N14" s="48"/>
    </row>
    <row r="15" spans="1:14" s="27" customFormat="1" ht="18.75" customHeight="1">
      <c r="A15" s="212"/>
      <c r="B15" s="213" t="s">
        <v>197</v>
      </c>
      <c r="C15" s="57"/>
      <c r="D15" s="57"/>
      <c r="E15" s="57"/>
      <c r="F15" s="57"/>
      <c r="G15" s="57"/>
      <c r="H15" s="57"/>
      <c r="I15" s="57"/>
      <c r="J15" s="57">
        <f t="shared" si="2"/>
        <v>0</v>
      </c>
      <c r="K15" s="57"/>
      <c r="L15" s="214"/>
      <c r="M15" s="57"/>
      <c r="N15" s="48"/>
    </row>
    <row r="16" spans="1:14" s="27" customFormat="1" ht="18.75" customHeight="1">
      <c r="A16" s="211">
        <v>9</v>
      </c>
      <c r="B16" s="213" t="s">
        <v>198</v>
      </c>
      <c r="C16" s="57"/>
      <c r="D16" s="57"/>
      <c r="E16" s="57"/>
      <c r="F16" s="57"/>
      <c r="G16" s="57"/>
      <c r="H16" s="57"/>
      <c r="I16" s="57"/>
      <c r="J16" s="57">
        <f t="shared" si="2"/>
        <v>0</v>
      </c>
      <c r="K16" s="57"/>
      <c r="L16" s="214"/>
      <c r="M16" s="57"/>
      <c r="N16" s="48"/>
    </row>
    <row r="17" spans="1:14" s="27" customFormat="1" ht="18.75" customHeight="1">
      <c r="A17" s="212">
        <v>10</v>
      </c>
      <c r="B17" s="213" t="s">
        <v>199</v>
      </c>
      <c r="C17" s="57">
        <v>5</v>
      </c>
      <c r="D17" s="57"/>
      <c r="E17" s="57"/>
      <c r="F17" s="214">
        <v>120</v>
      </c>
      <c r="G17" s="53">
        <v>10</v>
      </c>
      <c r="H17" s="53"/>
      <c r="I17" s="53">
        <v>10</v>
      </c>
      <c r="J17" s="57">
        <f t="shared" si="2"/>
        <v>130</v>
      </c>
      <c r="K17" s="57">
        <v>130</v>
      </c>
      <c r="L17" s="214"/>
      <c r="M17" s="57"/>
      <c r="N17" s="48"/>
    </row>
    <row r="18" spans="1:14" s="27" customFormat="1" ht="18.75" customHeight="1">
      <c r="A18" s="211">
        <v>11</v>
      </c>
      <c r="B18" s="213" t="s">
        <v>200</v>
      </c>
      <c r="C18" s="57"/>
      <c r="D18" s="57"/>
      <c r="E18" s="57"/>
      <c r="F18" s="214"/>
      <c r="G18" s="57"/>
      <c r="H18" s="57"/>
      <c r="I18" s="57"/>
      <c r="J18" s="57">
        <f t="shared" si="2"/>
        <v>0</v>
      </c>
      <c r="K18" s="57"/>
      <c r="L18" s="214"/>
      <c r="M18" s="57"/>
      <c r="N18" s="48"/>
    </row>
    <row r="19" spans="1:14" s="27" customFormat="1" ht="18.75" customHeight="1">
      <c r="A19" s="212">
        <v>12</v>
      </c>
      <c r="B19" s="213" t="s">
        <v>201</v>
      </c>
      <c r="C19" s="215">
        <v>2</v>
      </c>
      <c r="D19" s="215"/>
      <c r="E19" s="215"/>
      <c r="F19" s="216">
        <v>54</v>
      </c>
      <c r="G19" s="215">
        <v>142</v>
      </c>
      <c r="H19" s="215">
        <v>0</v>
      </c>
      <c r="I19" s="215">
        <v>142</v>
      </c>
      <c r="J19" s="57">
        <f t="shared" si="2"/>
        <v>196</v>
      </c>
      <c r="K19" s="215">
        <v>64</v>
      </c>
      <c r="L19" s="216">
        <v>42</v>
      </c>
      <c r="M19" s="216">
        <v>90</v>
      </c>
      <c r="N19" s="48"/>
    </row>
    <row r="20" spans="1:14" s="27" customFormat="1" ht="18.75" customHeight="1">
      <c r="A20" s="211">
        <v>13</v>
      </c>
      <c r="B20" s="213" t="s">
        <v>202</v>
      </c>
      <c r="C20" s="57">
        <v>6</v>
      </c>
      <c r="D20" s="57"/>
      <c r="E20" s="57"/>
      <c r="F20" s="57">
        <v>171</v>
      </c>
      <c r="G20" s="57">
        <v>851</v>
      </c>
      <c r="H20" s="57">
        <v>0</v>
      </c>
      <c r="I20" s="57">
        <v>708</v>
      </c>
      <c r="J20" s="57">
        <f t="shared" si="2"/>
        <v>879</v>
      </c>
      <c r="K20" s="43">
        <v>571</v>
      </c>
      <c r="L20" s="43">
        <v>126</v>
      </c>
      <c r="M20" s="43">
        <v>182</v>
      </c>
      <c r="N20" s="48"/>
    </row>
    <row r="21" spans="1:14" s="27" customFormat="1" ht="18.75" customHeight="1">
      <c r="A21" s="211"/>
      <c r="B21" s="213" t="s">
        <v>203</v>
      </c>
      <c r="C21" s="215"/>
      <c r="D21" s="215"/>
      <c r="E21" s="215"/>
      <c r="F21" s="57"/>
      <c r="G21" s="215"/>
      <c r="H21" s="215"/>
      <c r="I21" s="215"/>
      <c r="J21" s="57">
        <f t="shared" si="2"/>
        <v>0</v>
      </c>
      <c r="K21" s="215"/>
      <c r="L21" s="216"/>
      <c r="M21" s="216"/>
      <c r="N21" s="48"/>
    </row>
    <row r="22" spans="1:14" s="27" customFormat="1" ht="18.75" customHeight="1">
      <c r="A22" s="211"/>
      <c r="B22" s="213" t="s">
        <v>204</v>
      </c>
      <c r="C22" s="215"/>
      <c r="D22" s="215"/>
      <c r="E22" s="215"/>
      <c r="F22" s="57"/>
      <c r="G22" s="215"/>
      <c r="H22" s="215"/>
      <c r="I22" s="215"/>
      <c r="J22" s="57">
        <f t="shared" si="2"/>
        <v>0</v>
      </c>
      <c r="K22" s="215"/>
      <c r="L22" s="216"/>
      <c r="M22" s="216"/>
      <c r="N22" s="48"/>
    </row>
    <row r="23" spans="1:14" s="27" customFormat="1" ht="18.75" customHeight="1">
      <c r="A23" s="211"/>
      <c r="B23" s="213" t="s">
        <v>205</v>
      </c>
      <c r="C23" s="215"/>
      <c r="D23" s="215"/>
      <c r="E23" s="215"/>
      <c r="F23" s="57"/>
      <c r="G23" s="215"/>
      <c r="H23" s="215"/>
      <c r="I23" s="215"/>
      <c r="J23" s="57">
        <f t="shared" si="2"/>
        <v>0</v>
      </c>
      <c r="K23" s="215"/>
      <c r="L23" s="216"/>
      <c r="M23" s="216"/>
      <c r="N23" s="48"/>
    </row>
    <row r="24" spans="1:14" s="27" customFormat="1" ht="18.75" customHeight="1">
      <c r="A24" s="211"/>
      <c r="B24" s="213" t="s">
        <v>206</v>
      </c>
      <c r="C24" s="215"/>
      <c r="D24" s="215"/>
      <c r="E24" s="215"/>
      <c r="F24" s="57"/>
      <c r="G24" s="43">
        <v>77</v>
      </c>
      <c r="H24" s="43">
        <v>0</v>
      </c>
      <c r="I24" s="43">
        <v>77</v>
      </c>
      <c r="J24" s="57">
        <f t="shared" si="2"/>
        <v>77</v>
      </c>
      <c r="K24" s="215">
        <v>77</v>
      </c>
      <c r="L24" s="216"/>
      <c r="M24" s="216"/>
      <c r="N24" s="48"/>
    </row>
    <row r="25" spans="1:14" s="208" customFormat="1" ht="17.25" customHeight="1">
      <c r="A25" s="212">
        <v>20</v>
      </c>
      <c r="B25" s="45" t="s">
        <v>207</v>
      </c>
      <c r="C25" s="57">
        <f aca="true" t="shared" si="3" ref="C25:M25">C26+C27+C28</f>
        <v>0</v>
      </c>
      <c r="D25" s="57">
        <f t="shared" si="3"/>
        <v>0</v>
      </c>
      <c r="E25" s="57">
        <f t="shared" si="3"/>
        <v>6</v>
      </c>
      <c r="F25" s="57">
        <f t="shared" si="3"/>
        <v>35</v>
      </c>
      <c r="G25" s="57">
        <f t="shared" si="3"/>
        <v>2059.2</v>
      </c>
      <c r="H25" s="57">
        <f t="shared" si="3"/>
        <v>147</v>
      </c>
      <c r="I25" s="57">
        <f t="shared" si="3"/>
        <v>1688.2</v>
      </c>
      <c r="J25" s="224">
        <f t="shared" si="2"/>
        <v>1723.2</v>
      </c>
      <c r="K25" s="224">
        <f t="shared" si="3"/>
        <v>1268.2</v>
      </c>
      <c r="L25" s="57">
        <f t="shared" si="3"/>
        <v>70</v>
      </c>
      <c r="M25" s="57">
        <f t="shared" si="3"/>
        <v>385</v>
      </c>
      <c r="N25" s="48"/>
    </row>
    <row r="26" spans="1:14" s="27" customFormat="1" ht="17.25" customHeight="1">
      <c r="A26" s="211">
        <v>21</v>
      </c>
      <c r="B26" s="213" t="s">
        <v>208</v>
      </c>
      <c r="C26" s="57"/>
      <c r="D26" s="57"/>
      <c r="E26" s="57"/>
      <c r="F26" s="57"/>
      <c r="G26" s="57">
        <v>2049.2</v>
      </c>
      <c r="H26" s="57">
        <v>147</v>
      </c>
      <c r="I26" s="57">
        <v>1678.2</v>
      </c>
      <c r="J26" s="224">
        <f t="shared" si="2"/>
        <v>1678.2</v>
      </c>
      <c r="K26" s="224">
        <v>1223.2</v>
      </c>
      <c r="L26" s="214">
        <v>70</v>
      </c>
      <c r="M26" s="214">
        <v>385</v>
      </c>
      <c r="N26" s="48"/>
    </row>
    <row r="27" spans="1:14" s="27" customFormat="1" ht="17.25" customHeight="1">
      <c r="A27" s="212">
        <v>22</v>
      </c>
      <c r="B27" s="213" t="s">
        <v>209</v>
      </c>
      <c r="C27" s="57"/>
      <c r="D27" s="57"/>
      <c r="E27" s="57"/>
      <c r="F27" s="57"/>
      <c r="G27" s="57"/>
      <c r="H27" s="57"/>
      <c r="I27" s="57"/>
      <c r="J27" s="57">
        <f t="shared" si="2"/>
        <v>0</v>
      </c>
      <c r="K27" s="57"/>
      <c r="L27" s="214"/>
      <c r="M27" s="214"/>
      <c r="N27" s="48"/>
    </row>
    <row r="28" spans="1:14" s="27" customFormat="1" ht="17.25" customHeight="1">
      <c r="A28" s="211">
        <v>23</v>
      </c>
      <c r="B28" s="213" t="s">
        <v>210</v>
      </c>
      <c r="C28" s="57"/>
      <c r="D28" s="57"/>
      <c r="E28" s="57">
        <v>6</v>
      </c>
      <c r="F28" s="57">
        <v>35</v>
      </c>
      <c r="G28" s="57">
        <v>10</v>
      </c>
      <c r="H28" s="57">
        <v>0</v>
      </c>
      <c r="I28" s="57">
        <v>10</v>
      </c>
      <c r="J28" s="57">
        <f t="shared" si="2"/>
        <v>45</v>
      </c>
      <c r="K28" s="57">
        <v>45</v>
      </c>
      <c r="L28" s="214"/>
      <c r="M28" s="214"/>
      <c r="N28" s="48"/>
    </row>
    <row r="29" spans="1:14" s="27" customFormat="1" ht="17.25" customHeight="1">
      <c r="A29" s="212">
        <v>24</v>
      </c>
      <c r="B29" s="210" t="s">
        <v>211</v>
      </c>
      <c r="C29" s="57">
        <f>C30+C31+C32</f>
        <v>0</v>
      </c>
      <c r="D29" s="57">
        <f aca="true" t="shared" si="4" ref="D29:M29">D30+D31+D32</f>
        <v>0</v>
      </c>
      <c r="E29" s="57">
        <f t="shared" si="4"/>
        <v>0</v>
      </c>
      <c r="F29" s="57">
        <f t="shared" si="4"/>
        <v>0</v>
      </c>
      <c r="G29" s="57">
        <f t="shared" si="4"/>
        <v>13433</v>
      </c>
      <c r="H29" s="57">
        <f t="shared" si="4"/>
        <v>6284</v>
      </c>
      <c r="I29" s="57">
        <f t="shared" si="4"/>
        <v>2821</v>
      </c>
      <c r="J29" s="57">
        <f aca="true" t="shared" si="5" ref="J29:J41">F29+I29</f>
        <v>2821</v>
      </c>
      <c r="K29" s="57">
        <f t="shared" si="4"/>
        <v>1350</v>
      </c>
      <c r="L29" s="57">
        <f t="shared" si="4"/>
        <v>0</v>
      </c>
      <c r="M29" s="57">
        <f t="shared" si="4"/>
        <v>1471</v>
      </c>
      <c r="N29" s="48"/>
    </row>
    <row r="30" spans="1:14" s="208" customFormat="1" ht="17.25" customHeight="1">
      <c r="A30" s="211">
        <v>25</v>
      </c>
      <c r="B30" s="217" t="s">
        <v>212</v>
      </c>
      <c r="C30" s="57"/>
      <c r="D30" s="57"/>
      <c r="E30" s="57"/>
      <c r="F30" s="57"/>
      <c r="G30" s="57">
        <v>11863</v>
      </c>
      <c r="H30" s="57">
        <v>5905</v>
      </c>
      <c r="I30" s="57">
        <v>2251</v>
      </c>
      <c r="J30" s="57">
        <f t="shared" si="5"/>
        <v>2251</v>
      </c>
      <c r="K30" s="57">
        <v>1055</v>
      </c>
      <c r="L30" s="225">
        <v>0</v>
      </c>
      <c r="M30" s="225">
        <v>1196</v>
      </c>
      <c r="N30" s="48"/>
    </row>
    <row r="31" spans="1:14" s="27" customFormat="1" ht="17.25" customHeight="1">
      <c r="A31" s="212">
        <v>26</v>
      </c>
      <c r="B31" s="213" t="s">
        <v>213</v>
      </c>
      <c r="C31" s="57"/>
      <c r="D31" s="57"/>
      <c r="E31" s="57"/>
      <c r="F31" s="57"/>
      <c r="G31" s="57">
        <v>10</v>
      </c>
      <c r="H31" s="57"/>
      <c r="I31" s="57">
        <v>10</v>
      </c>
      <c r="J31" s="57">
        <f t="shared" si="5"/>
        <v>10</v>
      </c>
      <c r="K31" s="57">
        <v>10</v>
      </c>
      <c r="L31" s="225"/>
      <c r="M31" s="225"/>
      <c r="N31" s="48"/>
    </row>
    <row r="32" spans="1:14" s="27" customFormat="1" ht="17.25" customHeight="1">
      <c r="A32" s="212"/>
      <c r="B32" s="213" t="s">
        <v>214</v>
      </c>
      <c r="C32" s="57"/>
      <c r="D32" s="57"/>
      <c r="E32" s="57"/>
      <c r="F32" s="57"/>
      <c r="G32" s="57">
        <v>1560</v>
      </c>
      <c r="H32" s="57">
        <v>379</v>
      </c>
      <c r="I32" s="57">
        <v>560</v>
      </c>
      <c r="J32" s="57">
        <f t="shared" si="5"/>
        <v>560</v>
      </c>
      <c r="K32" s="57">
        <v>285</v>
      </c>
      <c r="L32" s="225">
        <v>0</v>
      </c>
      <c r="M32" s="225">
        <v>275</v>
      </c>
      <c r="N32" s="48"/>
    </row>
    <row r="33" spans="1:14" s="27" customFormat="1" ht="17.25" customHeight="1">
      <c r="A33" s="212"/>
      <c r="B33" s="210" t="s">
        <v>215</v>
      </c>
      <c r="C33" s="57">
        <f aca="true" t="shared" si="6" ref="C33:M33">C34+C35</f>
        <v>0</v>
      </c>
      <c r="D33" s="57">
        <f t="shared" si="6"/>
        <v>0</v>
      </c>
      <c r="E33" s="57">
        <f t="shared" si="6"/>
        <v>0</v>
      </c>
      <c r="F33" s="57">
        <f t="shared" si="6"/>
        <v>0</v>
      </c>
      <c r="G33" s="57">
        <f t="shared" si="6"/>
        <v>5</v>
      </c>
      <c r="H33" s="57">
        <f t="shared" si="6"/>
        <v>0</v>
      </c>
      <c r="I33" s="57">
        <f t="shared" si="6"/>
        <v>5</v>
      </c>
      <c r="J33" s="57">
        <f t="shared" si="5"/>
        <v>5</v>
      </c>
      <c r="K33" s="57">
        <f t="shared" si="6"/>
        <v>5</v>
      </c>
      <c r="L33" s="57">
        <f t="shared" si="6"/>
        <v>0</v>
      </c>
      <c r="M33" s="57">
        <f t="shared" si="6"/>
        <v>0</v>
      </c>
      <c r="N33" s="48"/>
    </row>
    <row r="34" spans="1:14" s="27" customFormat="1" ht="17.25" customHeight="1">
      <c r="A34" s="212"/>
      <c r="B34" s="217" t="s">
        <v>216</v>
      </c>
      <c r="C34" s="57"/>
      <c r="D34" s="57"/>
      <c r="E34" s="57"/>
      <c r="F34" s="57"/>
      <c r="G34" s="57">
        <v>3</v>
      </c>
      <c r="H34" s="57"/>
      <c r="I34" s="57">
        <v>3</v>
      </c>
      <c r="J34" s="57">
        <f t="shared" si="5"/>
        <v>3</v>
      </c>
      <c r="K34" s="57">
        <v>3</v>
      </c>
      <c r="L34" s="225"/>
      <c r="M34" s="225"/>
      <c r="N34" s="48"/>
    </row>
    <row r="35" spans="1:14" s="27" customFormat="1" ht="17.25" customHeight="1">
      <c r="A35" s="212"/>
      <c r="B35" s="213" t="s">
        <v>217</v>
      </c>
      <c r="C35" s="57"/>
      <c r="D35" s="57"/>
      <c r="E35" s="57"/>
      <c r="F35" s="57"/>
      <c r="G35" s="57">
        <v>2</v>
      </c>
      <c r="H35" s="57"/>
      <c r="I35" s="57">
        <v>2</v>
      </c>
      <c r="J35" s="57">
        <f t="shared" si="5"/>
        <v>2</v>
      </c>
      <c r="K35" s="57">
        <v>2</v>
      </c>
      <c r="L35" s="225"/>
      <c r="M35" s="225"/>
      <c r="N35" s="48"/>
    </row>
    <row r="36" spans="1:14" s="208" customFormat="1" ht="17.25" customHeight="1">
      <c r="A36" s="211">
        <v>27</v>
      </c>
      <c r="B36" s="45" t="s">
        <v>218</v>
      </c>
      <c r="C36" s="57">
        <f>C37+C38+C39+C40+C41</f>
        <v>10</v>
      </c>
      <c r="D36" s="57">
        <f aca="true" t="shared" si="7" ref="D36:M36">D37+D38+D39+D40+D41</f>
        <v>0</v>
      </c>
      <c r="E36" s="57">
        <f t="shared" si="7"/>
        <v>2</v>
      </c>
      <c r="F36" s="57">
        <f t="shared" si="7"/>
        <v>272</v>
      </c>
      <c r="G36" s="57">
        <f t="shared" si="7"/>
        <v>2997.4604</v>
      </c>
      <c r="H36" s="57">
        <f t="shared" si="7"/>
        <v>1462.960409</v>
      </c>
      <c r="I36" s="57">
        <f t="shared" si="7"/>
        <v>1135</v>
      </c>
      <c r="J36" s="57">
        <f t="shared" si="5"/>
        <v>1407</v>
      </c>
      <c r="K36" s="57">
        <f t="shared" si="7"/>
        <v>876</v>
      </c>
      <c r="L36" s="57">
        <f t="shared" si="7"/>
        <v>208</v>
      </c>
      <c r="M36" s="57">
        <f t="shared" si="7"/>
        <v>323</v>
      </c>
      <c r="N36" s="48"/>
    </row>
    <row r="37" spans="1:14" s="27" customFormat="1" ht="17.25" customHeight="1">
      <c r="A37" s="212">
        <v>28</v>
      </c>
      <c r="B37" s="213" t="s">
        <v>219</v>
      </c>
      <c r="C37" s="218">
        <v>10</v>
      </c>
      <c r="D37" s="57"/>
      <c r="E37" s="57">
        <v>2</v>
      </c>
      <c r="F37" s="57">
        <v>272</v>
      </c>
      <c r="G37" s="43">
        <v>1667</v>
      </c>
      <c r="H37" s="43">
        <v>1299</v>
      </c>
      <c r="I37" s="43">
        <v>236</v>
      </c>
      <c r="J37" s="57">
        <f t="shared" si="5"/>
        <v>508</v>
      </c>
      <c r="K37" s="57">
        <v>227</v>
      </c>
      <c r="L37" s="57">
        <v>208</v>
      </c>
      <c r="M37" s="225">
        <v>73</v>
      </c>
      <c r="N37" s="48"/>
    </row>
    <row r="38" spans="1:14" s="27" customFormat="1" ht="17.25" customHeight="1">
      <c r="A38" s="211">
        <v>29</v>
      </c>
      <c r="B38" s="213" t="s">
        <v>220</v>
      </c>
      <c r="C38" s="57"/>
      <c r="D38" s="57"/>
      <c r="E38" s="57"/>
      <c r="F38" s="57"/>
      <c r="G38" s="57"/>
      <c r="H38" s="57"/>
      <c r="I38" s="57"/>
      <c r="J38" s="57">
        <f t="shared" si="5"/>
        <v>0</v>
      </c>
      <c r="K38" s="57"/>
      <c r="L38" s="57"/>
      <c r="M38" s="225"/>
      <c r="N38" s="48"/>
    </row>
    <row r="39" spans="1:14" s="27" customFormat="1" ht="17.25" customHeight="1">
      <c r="A39" s="212">
        <v>30</v>
      </c>
      <c r="B39" s="213" t="s">
        <v>221</v>
      </c>
      <c r="C39" s="57"/>
      <c r="D39" s="57"/>
      <c r="E39" s="57"/>
      <c r="F39" s="57"/>
      <c r="G39" s="57">
        <v>48</v>
      </c>
      <c r="H39" s="57">
        <v>0</v>
      </c>
      <c r="I39" s="57">
        <v>48</v>
      </c>
      <c r="J39" s="57">
        <f t="shared" si="5"/>
        <v>48</v>
      </c>
      <c r="K39" s="57">
        <v>48</v>
      </c>
      <c r="L39" s="57"/>
      <c r="M39" s="225"/>
      <c r="N39" s="48"/>
    </row>
    <row r="40" spans="1:14" s="27" customFormat="1" ht="17.25" customHeight="1">
      <c r="A40" s="211">
        <v>31</v>
      </c>
      <c r="B40" s="213" t="s">
        <v>222</v>
      </c>
      <c r="C40" s="57"/>
      <c r="D40" s="57"/>
      <c r="E40" s="57"/>
      <c r="F40" s="57"/>
      <c r="G40" s="57"/>
      <c r="H40" s="57"/>
      <c r="I40" s="57"/>
      <c r="J40" s="57">
        <f t="shared" si="5"/>
        <v>0</v>
      </c>
      <c r="K40" s="57"/>
      <c r="L40" s="57"/>
      <c r="M40" s="225"/>
      <c r="N40" s="48"/>
    </row>
    <row r="41" spans="1:14" s="27" customFormat="1" ht="17.25" customHeight="1">
      <c r="A41" s="211"/>
      <c r="B41" s="213" t="s">
        <v>223</v>
      </c>
      <c r="C41" s="57"/>
      <c r="D41" s="57"/>
      <c r="E41" s="57"/>
      <c r="F41" s="57"/>
      <c r="G41" s="57">
        <v>1282.4604</v>
      </c>
      <c r="H41" s="57">
        <v>163.960409</v>
      </c>
      <c r="I41" s="57">
        <v>851</v>
      </c>
      <c r="J41" s="57">
        <f t="shared" si="5"/>
        <v>851</v>
      </c>
      <c r="K41" s="57">
        <v>601</v>
      </c>
      <c r="L41" s="57">
        <v>0</v>
      </c>
      <c r="M41" s="225">
        <v>250</v>
      </c>
      <c r="N41" s="48"/>
    </row>
    <row r="42" spans="1:14" s="208" customFormat="1" ht="17.25" customHeight="1">
      <c r="A42" s="212">
        <v>32</v>
      </c>
      <c r="B42" s="45" t="s">
        <v>224</v>
      </c>
      <c r="C42" s="57">
        <f>C43+C44+C45+C46+C47+C48+C49+C50+C51+C52+C53</f>
        <v>11</v>
      </c>
      <c r="D42" s="57">
        <f aca="true" t="shared" si="8" ref="D42:M42">D43+D44+D45+D46+D47+D48+D49+D50+D51+D52+D53</f>
        <v>91</v>
      </c>
      <c r="E42" s="57">
        <f t="shared" si="8"/>
        <v>2</v>
      </c>
      <c r="F42" s="57">
        <f t="shared" si="8"/>
        <v>428</v>
      </c>
      <c r="G42" s="57">
        <f t="shared" si="8"/>
        <v>2165.8</v>
      </c>
      <c r="H42" s="57">
        <f t="shared" si="8"/>
        <v>2075.8</v>
      </c>
      <c r="I42" s="57">
        <f t="shared" si="8"/>
        <v>90</v>
      </c>
      <c r="J42" s="57">
        <f t="shared" si="8"/>
        <v>2593.8</v>
      </c>
      <c r="K42" s="57">
        <f t="shared" si="8"/>
        <v>453.3</v>
      </c>
      <c r="L42" s="57">
        <f t="shared" si="8"/>
        <v>2140.5</v>
      </c>
      <c r="M42" s="57">
        <f t="shared" si="8"/>
        <v>0</v>
      </c>
      <c r="N42" s="48"/>
    </row>
    <row r="43" spans="1:14" s="27" customFormat="1" ht="17.25" customHeight="1">
      <c r="A43" s="211">
        <v>33</v>
      </c>
      <c r="B43" s="213" t="s">
        <v>225</v>
      </c>
      <c r="C43" s="57">
        <v>5</v>
      </c>
      <c r="D43" s="57"/>
      <c r="E43" s="57"/>
      <c r="F43" s="214">
        <v>129</v>
      </c>
      <c r="G43" s="43">
        <v>80</v>
      </c>
      <c r="H43" s="43">
        <v>0</v>
      </c>
      <c r="I43" s="43">
        <v>80</v>
      </c>
      <c r="J43" s="57">
        <f>F43+I43</f>
        <v>209</v>
      </c>
      <c r="K43" s="57">
        <v>105</v>
      </c>
      <c r="L43" s="214">
        <v>104</v>
      </c>
      <c r="M43" s="57"/>
      <c r="N43" s="48"/>
    </row>
    <row r="44" spans="1:14" s="27" customFormat="1" ht="17.25" customHeight="1">
      <c r="A44" s="212">
        <v>34</v>
      </c>
      <c r="B44" s="213" t="s">
        <v>226</v>
      </c>
      <c r="C44" s="215">
        <v>6</v>
      </c>
      <c r="D44" s="215"/>
      <c r="E44" s="215">
        <v>2</v>
      </c>
      <c r="F44" s="216">
        <v>175</v>
      </c>
      <c r="G44" s="215">
        <v>10</v>
      </c>
      <c r="H44" s="215"/>
      <c r="I44" s="215">
        <v>10</v>
      </c>
      <c r="J44" s="57">
        <f>F44+I44</f>
        <v>185</v>
      </c>
      <c r="K44" s="215">
        <v>60</v>
      </c>
      <c r="L44" s="216">
        <v>125</v>
      </c>
      <c r="M44" s="57"/>
      <c r="N44" s="48"/>
    </row>
    <row r="45" spans="1:14" s="27" customFormat="1" ht="17.25" customHeight="1">
      <c r="A45" s="211">
        <v>35</v>
      </c>
      <c r="B45" s="213" t="s">
        <v>227</v>
      </c>
      <c r="C45" s="215"/>
      <c r="D45" s="215">
        <v>91</v>
      </c>
      <c r="E45" s="215"/>
      <c r="F45" s="216">
        <v>124</v>
      </c>
      <c r="G45" s="215"/>
      <c r="H45" s="215"/>
      <c r="I45" s="215"/>
      <c r="J45" s="57">
        <f>F45+I45</f>
        <v>124</v>
      </c>
      <c r="K45" s="215">
        <v>124</v>
      </c>
      <c r="L45" s="216"/>
      <c r="M45" s="57"/>
      <c r="N45" s="48"/>
    </row>
    <row r="46" spans="1:14" s="27" customFormat="1" ht="17.25" customHeight="1">
      <c r="A46" s="212">
        <v>36</v>
      </c>
      <c r="B46" s="213" t="s">
        <v>228</v>
      </c>
      <c r="C46" s="57"/>
      <c r="D46" s="57"/>
      <c r="E46" s="57"/>
      <c r="F46" s="214"/>
      <c r="G46" s="57"/>
      <c r="H46" s="57"/>
      <c r="I46" s="57"/>
      <c r="J46" s="57">
        <f>F46+I46</f>
        <v>0</v>
      </c>
      <c r="K46" s="57"/>
      <c r="L46" s="214"/>
      <c r="M46" s="57"/>
      <c r="N46" s="48"/>
    </row>
    <row r="47" spans="1:14" s="27" customFormat="1" ht="17.25" customHeight="1">
      <c r="A47" s="211">
        <v>37</v>
      </c>
      <c r="B47" s="213" t="s">
        <v>229</v>
      </c>
      <c r="C47" s="57"/>
      <c r="D47" s="57"/>
      <c r="E47" s="57"/>
      <c r="F47" s="219"/>
      <c r="G47" s="214">
        <v>627.8</v>
      </c>
      <c r="H47" s="57">
        <v>627.8</v>
      </c>
      <c r="I47" s="57"/>
      <c r="J47" s="57">
        <f aca="true" t="shared" si="9" ref="J47:J53">G47+I47</f>
        <v>627.8</v>
      </c>
      <c r="K47" s="57">
        <v>69.3</v>
      </c>
      <c r="L47" s="214">
        <v>558.5</v>
      </c>
      <c r="M47" s="57"/>
      <c r="N47" s="48"/>
    </row>
    <row r="48" spans="1:14" s="27" customFormat="1" ht="17.25" customHeight="1">
      <c r="A48" s="212">
        <v>38</v>
      </c>
      <c r="B48" s="213" t="s">
        <v>230</v>
      </c>
      <c r="C48" s="57"/>
      <c r="D48" s="57"/>
      <c r="E48" s="57"/>
      <c r="F48" s="220"/>
      <c r="G48" s="214">
        <v>130</v>
      </c>
      <c r="H48" s="57">
        <v>130</v>
      </c>
      <c r="I48" s="57"/>
      <c r="J48" s="57">
        <f t="shared" si="9"/>
        <v>130</v>
      </c>
      <c r="K48" s="57"/>
      <c r="L48" s="214">
        <v>130</v>
      </c>
      <c r="M48" s="57"/>
      <c r="N48" s="48"/>
    </row>
    <row r="49" spans="1:14" s="27" customFormat="1" ht="17.25" customHeight="1">
      <c r="A49" s="211">
        <v>39</v>
      </c>
      <c r="B49" s="213" t="s">
        <v>231</v>
      </c>
      <c r="C49" s="57"/>
      <c r="D49" s="57"/>
      <c r="E49" s="57"/>
      <c r="F49" s="220"/>
      <c r="G49" s="214">
        <v>85</v>
      </c>
      <c r="H49" s="57">
        <v>85</v>
      </c>
      <c r="I49" s="57"/>
      <c r="J49" s="57">
        <f t="shared" si="9"/>
        <v>85</v>
      </c>
      <c r="K49" s="57">
        <v>85</v>
      </c>
      <c r="L49" s="214"/>
      <c r="M49" s="57"/>
      <c r="N49" s="48"/>
    </row>
    <row r="50" spans="1:14" s="27" customFormat="1" ht="17.25" customHeight="1">
      <c r="A50" s="212">
        <v>40</v>
      </c>
      <c r="B50" s="213" t="s">
        <v>232</v>
      </c>
      <c r="C50" s="57"/>
      <c r="D50" s="57"/>
      <c r="E50" s="57"/>
      <c r="F50" s="220"/>
      <c r="G50" s="214">
        <v>465</v>
      </c>
      <c r="H50" s="57">
        <v>465</v>
      </c>
      <c r="I50" s="57"/>
      <c r="J50" s="57">
        <f t="shared" si="9"/>
        <v>465</v>
      </c>
      <c r="K50" s="57"/>
      <c r="L50" s="214">
        <v>465</v>
      </c>
      <c r="M50" s="57"/>
      <c r="N50" s="48"/>
    </row>
    <row r="51" spans="1:14" s="27" customFormat="1" ht="17.25" customHeight="1">
      <c r="A51" s="211">
        <v>41</v>
      </c>
      <c r="B51" s="213" t="s">
        <v>233</v>
      </c>
      <c r="C51" s="57"/>
      <c r="D51" s="57"/>
      <c r="E51" s="57"/>
      <c r="F51" s="220"/>
      <c r="G51" s="214"/>
      <c r="H51" s="57"/>
      <c r="I51" s="57"/>
      <c r="J51" s="57">
        <f t="shared" si="9"/>
        <v>0</v>
      </c>
      <c r="K51" s="57"/>
      <c r="L51" s="214"/>
      <c r="M51" s="57"/>
      <c r="N51" s="48"/>
    </row>
    <row r="52" spans="1:14" s="27" customFormat="1" ht="17.25" customHeight="1">
      <c r="A52" s="212">
        <v>42</v>
      </c>
      <c r="B52" s="213" t="s">
        <v>234</v>
      </c>
      <c r="C52" s="57"/>
      <c r="D52" s="57"/>
      <c r="E52" s="57"/>
      <c r="F52" s="220"/>
      <c r="G52" s="214">
        <v>650</v>
      </c>
      <c r="H52" s="57">
        <v>650</v>
      </c>
      <c r="I52" s="57"/>
      <c r="J52" s="57">
        <f t="shared" si="9"/>
        <v>650</v>
      </c>
      <c r="K52" s="57"/>
      <c r="L52" s="214">
        <v>650</v>
      </c>
      <c r="M52" s="225"/>
      <c r="N52" s="48"/>
    </row>
    <row r="53" spans="1:14" s="27" customFormat="1" ht="17.25" customHeight="1">
      <c r="A53" s="211">
        <v>43</v>
      </c>
      <c r="B53" s="213" t="s">
        <v>235</v>
      </c>
      <c r="C53" s="57"/>
      <c r="D53" s="57"/>
      <c r="E53" s="57"/>
      <c r="F53" s="221"/>
      <c r="G53" s="57">
        <v>118</v>
      </c>
      <c r="H53" s="57">
        <v>118</v>
      </c>
      <c r="I53" s="57"/>
      <c r="J53" s="57">
        <f t="shared" si="9"/>
        <v>118</v>
      </c>
      <c r="K53" s="57">
        <v>10</v>
      </c>
      <c r="L53" s="57">
        <v>108</v>
      </c>
      <c r="M53" s="57"/>
      <c r="N53" s="48"/>
    </row>
    <row r="54" spans="1:14" s="208" customFormat="1" ht="17.25" customHeight="1">
      <c r="A54" s="212">
        <v>44</v>
      </c>
      <c r="B54" s="45" t="s">
        <v>236</v>
      </c>
      <c r="C54" s="57">
        <f aca="true" t="shared" si="10" ref="C54:M54">C55+C56+C57+C58+C59+C60</f>
        <v>9</v>
      </c>
      <c r="D54" s="57">
        <f t="shared" si="10"/>
        <v>0</v>
      </c>
      <c r="E54" s="57">
        <f t="shared" si="10"/>
        <v>3</v>
      </c>
      <c r="F54" s="57">
        <f t="shared" si="10"/>
        <v>259</v>
      </c>
      <c r="G54" s="57">
        <f t="shared" si="10"/>
        <v>1247</v>
      </c>
      <c r="H54" s="57">
        <f t="shared" si="10"/>
        <v>0</v>
      </c>
      <c r="I54" s="57">
        <f t="shared" si="10"/>
        <v>1247</v>
      </c>
      <c r="J54" s="57">
        <f aca="true" t="shared" si="11" ref="J54:J60">F54+I54</f>
        <v>1506</v>
      </c>
      <c r="K54" s="57">
        <f t="shared" si="10"/>
        <v>1283</v>
      </c>
      <c r="L54" s="57">
        <f t="shared" si="10"/>
        <v>187</v>
      </c>
      <c r="M54" s="57">
        <f t="shared" si="10"/>
        <v>36</v>
      </c>
      <c r="N54" s="48"/>
    </row>
    <row r="55" spans="1:14" s="208" customFormat="1" ht="17.25" customHeight="1">
      <c r="A55" s="212"/>
      <c r="B55" s="213" t="s">
        <v>237</v>
      </c>
      <c r="C55" s="215"/>
      <c r="D55" s="215"/>
      <c r="E55" s="215"/>
      <c r="F55" s="215"/>
      <c r="G55" s="215"/>
      <c r="H55" s="215"/>
      <c r="I55" s="215"/>
      <c r="J55" s="57">
        <f t="shared" si="11"/>
        <v>0</v>
      </c>
      <c r="K55" s="215"/>
      <c r="L55" s="215"/>
      <c r="M55" s="216"/>
      <c r="N55" s="48"/>
    </row>
    <row r="56" spans="1:14" s="27" customFormat="1" ht="18" customHeight="1">
      <c r="A56" s="211">
        <v>45</v>
      </c>
      <c r="B56" s="213" t="s">
        <v>238</v>
      </c>
      <c r="C56" s="215"/>
      <c r="D56" s="215"/>
      <c r="E56" s="215"/>
      <c r="F56" s="215"/>
      <c r="G56" s="215">
        <v>142</v>
      </c>
      <c r="H56" s="215"/>
      <c r="I56" s="215">
        <v>142</v>
      </c>
      <c r="J56" s="57">
        <f t="shared" si="11"/>
        <v>142</v>
      </c>
      <c r="K56" s="215">
        <v>142</v>
      </c>
      <c r="L56" s="215"/>
      <c r="M56" s="216"/>
      <c r="N56" s="48"/>
    </row>
    <row r="57" spans="1:14" s="27" customFormat="1" ht="18" customHeight="1">
      <c r="A57" s="212">
        <v>46</v>
      </c>
      <c r="B57" s="213" t="s">
        <v>239</v>
      </c>
      <c r="C57" s="215">
        <v>9</v>
      </c>
      <c r="D57" s="215"/>
      <c r="E57" s="215">
        <v>3</v>
      </c>
      <c r="F57" s="215">
        <v>259</v>
      </c>
      <c r="G57" s="215">
        <v>130</v>
      </c>
      <c r="H57" s="215"/>
      <c r="I57" s="215">
        <v>130</v>
      </c>
      <c r="J57" s="57">
        <f t="shared" si="11"/>
        <v>389</v>
      </c>
      <c r="K57" s="215">
        <v>166</v>
      </c>
      <c r="L57" s="215">
        <v>187</v>
      </c>
      <c r="M57" s="216">
        <v>36</v>
      </c>
      <c r="N57" s="48"/>
    </row>
    <row r="58" spans="1:14" s="27" customFormat="1" ht="18" customHeight="1">
      <c r="A58" s="212"/>
      <c r="B58" s="213" t="s">
        <v>240</v>
      </c>
      <c r="C58" s="215"/>
      <c r="D58" s="215"/>
      <c r="E58" s="215"/>
      <c r="F58" s="215"/>
      <c r="G58" s="215">
        <v>950</v>
      </c>
      <c r="H58" s="215"/>
      <c r="I58" s="215">
        <v>950</v>
      </c>
      <c r="J58" s="57">
        <f t="shared" si="11"/>
        <v>950</v>
      </c>
      <c r="K58" s="215">
        <v>950</v>
      </c>
      <c r="L58" s="215"/>
      <c r="M58" s="216"/>
      <c r="N58" s="48"/>
    </row>
    <row r="59" spans="1:14" s="27" customFormat="1" ht="18" customHeight="1">
      <c r="A59" s="212"/>
      <c r="B59" s="213" t="s">
        <v>241</v>
      </c>
      <c r="C59" s="215"/>
      <c r="D59" s="215"/>
      <c r="E59" s="215"/>
      <c r="F59" s="215"/>
      <c r="G59" s="215"/>
      <c r="H59" s="215"/>
      <c r="I59" s="215"/>
      <c r="J59" s="57">
        <f t="shared" si="11"/>
        <v>0</v>
      </c>
      <c r="K59" s="215"/>
      <c r="L59" s="215"/>
      <c r="M59" s="216"/>
      <c r="N59" s="48"/>
    </row>
    <row r="60" spans="1:14" s="27" customFormat="1" ht="18" customHeight="1">
      <c r="A60" s="212">
        <v>48</v>
      </c>
      <c r="B60" s="213" t="s">
        <v>242</v>
      </c>
      <c r="C60" s="57"/>
      <c r="D60" s="57"/>
      <c r="E60" s="57"/>
      <c r="F60" s="57"/>
      <c r="G60" s="57">
        <v>25</v>
      </c>
      <c r="H60" s="57"/>
      <c r="I60" s="57">
        <v>25</v>
      </c>
      <c r="J60" s="57">
        <f t="shared" si="11"/>
        <v>25</v>
      </c>
      <c r="K60" s="57">
        <v>25</v>
      </c>
      <c r="L60" s="57"/>
      <c r="M60" s="214"/>
      <c r="N60" s="48"/>
    </row>
    <row r="61" spans="1:14" s="208" customFormat="1" ht="18" customHeight="1">
      <c r="A61" s="211">
        <v>49</v>
      </c>
      <c r="B61" s="45" t="s">
        <v>243</v>
      </c>
      <c r="C61" s="57">
        <f>C62+C63+C64+C65</f>
        <v>1</v>
      </c>
      <c r="D61" s="57">
        <f aca="true" t="shared" si="12" ref="D61:M61">D62+D63+D64+D65</f>
        <v>0</v>
      </c>
      <c r="E61" s="57">
        <f t="shared" si="12"/>
        <v>0</v>
      </c>
      <c r="F61" s="57">
        <f t="shared" si="12"/>
        <v>28</v>
      </c>
      <c r="G61" s="57">
        <f t="shared" si="12"/>
        <v>37488</v>
      </c>
      <c r="H61" s="57">
        <f t="shared" si="12"/>
        <v>17478</v>
      </c>
      <c r="I61" s="57">
        <f t="shared" si="12"/>
        <v>11211</v>
      </c>
      <c r="J61" s="57">
        <f t="shared" si="12"/>
        <v>11239</v>
      </c>
      <c r="K61" s="57">
        <f t="shared" si="12"/>
        <v>1427</v>
      </c>
      <c r="L61" s="57">
        <f t="shared" si="12"/>
        <v>21</v>
      </c>
      <c r="M61" s="57">
        <f t="shared" si="12"/>
        <v>9791</v>
      </c>
      <c r="N61" s="48"/>
    </row>
    <row r="62" spans="1:14" s="27" customFormat="1" ht="18" customHeight="1">
      <c r="A62" s="212">
        <v>50</v>
      </c>
      <c r="B62" s="213" t="s">
        <v>244</v>
      </c>
      <c r="C62" s="57">
        <v>1</v>
      </c>
      <c r="D62" s="57"/>
      <c r="E62" s="57"/>
      <c r="F62" s="214">
        <v>28</v>
      </c>
      <c r="G62" s="57"/>
      <c r="H62" s="57"/>
      <c r="I62" s="57"/>
      <c r="J62" s="57">
        <f>F62+I62</f>
        <v>28</v>
      </c>
      <c r="K62" s="57">
        <v>7</v>
      </c>
      <c r="L62" s="214">
        <v>21</v>
      </c>
      <c r="M62" s="214"/>
      <c r="N62" s="48"/>
    </row>
    <row r="63" spans="1:14" s="27" customFormat="1" ht="18" customHeight="1">
      <c r="A63" s="211">
        <v>51</v>
      </c>
      <c r="B63" s="213" t="s">
        <v>245</v>
      </c>
      <c r="C63" s="57"/>
      <c r="D63" s="57"/>
      <c r="E63" s="57"/>
      <c r="F63" s="214"/>
      <c r="G63" s="57">
        <v>37468</v>
      </c>
      <c r="H63" s="57">
        <v>17478</v>
      </c>
      <c r="I63" s="57">
        <v>11191</v>
      </c>
      <c r="J63" s="57">
        <f>F63+I63</f>
        <v>11191</v>
      </c>
      <c r="K63" s="57">
        <v>1400</v>
      </c>
      <c r="L63" s="214">
        <v>0</v>
      </c>
      <c r="M63" s="214">
        <v>9791</v>
      </c>
      <c r="N63" s="48"/>
    </row>
    <row r="64" spans="1:14" s="27" customFormat="1" ht="18" customHeight="1">
      <c r="A64" s="212">
        <v>52</v>
      </c>
      <c r="B64" s="213" t="s">
        <v>246</v>
      </c>
      <c r="C64" s="57"/>
      <c r="D64" s="57"/>
      <c r="E64" s="57"/>
      <c r="F64" s="214"/>
      <c r="G64" s="57"/>
      <c r="H64" s="57"/>
      <c r="I64" s="57"/>
      <c r="J64" s="57">
        <f>F64+I64</f>
        <v>0</v>
      </c>
      <c r="K64" s="57"/>
      <c r="L64" s="214"/>
      <c r="M64" s="214"/>
      <c r="N64" s="48"/>
    </row>
    <row r="65" spans="1:14" s="27" customFormat="1" ht="18" customHeight="1">
      <c r="A65" s="212"/>
      <c r="B65" s="213" t="s">
        <v>247</v>
      </c>
      <c r="C65" s="57"/>
      <c r="D65" s="57"/>
      <c r="E65" s="57"/>
      <c r="F65" s="214"/>
      <c r="G65" s="57">
        <v>20</v>
      </c>
      <c r="H65" s="57"/>
      <c r="I65" s="57">
        <v>20</v>
      </c>
      <c r="J65" s="57">
        <f>F65+I65</f>
        <v>20</v>
      </c>
      <c r="K65" s="57">
        <v>20</v>
      </c>
      <c r="L65" s="214"/>
      <c r="M65" s="214"/>
      <c r="N65" s="48"/>
    </row>
    <row r="66" spans="1:14" s="208" customFormat="1" ht="18" customHeight="1">
      <c r="A66" s="211">
        <v>53</v>
      </c>
      <c r="B66" s="210" t="s">
        <v>248</v>
      </c>
      <c r="C66" s="57">
        <f aca="true" t="shared" si="13" ref="C66:M66">C67+C68+C69+C70+C71+C72+C73</f>
        <v>0</v>
      </c>
      <c r="D66" s="57">
        <f t="shared" si="13"/>
        <v>0</v>
      </c>
      <c r="E66" s="57">
        <f t="shared" si="13"/>
        <v>37</v>
      </c>
      <c r="F66" s="57">
        <f t="shared" si="13"/>
        <v>217</v>
      </c>
      <c r="G66" s="57">
        <f t="shared" si="13"/>
        <v>64052</v>
      </c>
      <c r="H66" s="57">
        <f t="shared" si="13"/>
        <v>22295</v>
      </c>
      <c r="I66" s="57">
        <f t="shared" si="13"/>
        <v>27469</v>
      </c>
      <c r="J66" s="57">
        <f aca="true" t="shared" si="14" ref="J66:J73">F66+I66</f>
        <v>27686</v>
      </c>
      <c r="K66" s="57">
        <f t="shared" si="13"/>
        <v>15936</v>
      </c>
      <c r="L66" s="57">
        <f t="shared" si="13"/>
        <v>1000</v>
      </c>
      <c r="M66" s="57">
        <f t="shared" si="13"/>
        <v>10750</v>
      </c>
      <c r="N66" s="48"/>
    </row>
    <row r="67" spans="1:14" s="27" customFormat="1" ht="18" customHeight="1">
      <c r="A67" s="212">
        <v>54</v>
      </c>
      <c r="B67" s="213" t="s">
        <v>249</v>
      </c>
      <c r="C67" s="57"/>
      <c r="D67" s="57"/>
      <c r="E67" s="57">
        <v>37</v>
      </c>
      <c r="F67" s="214">
        <v>217</v>
      </c>
      <c r="G67" s="57">
        <v>1488</v>
      </c>
      <c r="H67" s="57">
        <v>0</v>
      </c>
      <c r="I67" s="57">
        <v>1288</v>
      </c>
      <c r="J67" s="57">
        <f t="shared" si="14"/>
        <v>1505</v>
      </c>
      <c r="K67" s="43">
        <v>1405</v>
      </c>
      <c r="L67" s="43">
        <v>100</v>
      </c>
      <c r="M67" s="214"/>
      <c r="N67" s="48"/>
    </row>
    <row r="68" spans="1:14" s="27" customFormat="1" ht="18" customHeight="1">
      <c r="A68" s="211">
        <v>55</v>
      </c>
      <c r="B68" s="213" t="s">
        <v>250</v>
      </c>
      <c r="C68" s="57"/>
      <c r="D68" s="57"/>
      <c r="E68" s="57"/>
      <c r="F68" s="214"/>
      <c r="G68" s="57"/>
      <c r="H68" s="57"/>
      <c r="I68" s="57"/>
      <c r="J68" s="57">
        <f t="shared" si="14"/>
        <v>0</v>
      </c>
      <c r="K68" s="57"/>
      <c r="L68" s="214"/>
      <c r="M68" s="214"/>
      <c r="N68" s="48"/>
    </row>
    <row r="69" spans="1:14" s="27" customFormat="1" ht="18" customHeight="1">
      <c r="A69" s="212">
        <v>56</v>
      </c>
      <c r="B69" s="213" t="s">
        <v>251</v>
      </c>
      <c r="C69" s="215"/>
      <c r="D69" s="215"/>
      <c r="E69" s="215"/>
      <c r="F69" s="216"/>
      <c r="G69" s="215"/>
      <c r="H69" s="215"/>
      <c r="I69" s="215"/>
      <c r="J69" s="57">
        <f t="shared" si="14"/>
        <v>0</v>
      </c>
      <c r="K69" s="215"/>
      <c r="L69" s="216"/>
      <c r="M69" s="216"/>
      <c r="N69" s="48"/>
    </row>
    <row r="70" spans="1:14" s="27" customFormat="1" ht="18" customHeight="1">
      <c r="A70" s="211">
        <v>57</v>
      </c>
      <c r="B70" s="213" t="s">
        <v>252</v>
      </c>
      <c r="C70" s="215"/>
      <c r="D70" s="215"/>
      <c r="E70" s="215"/>
      <c r="F70" s="216"/>
      <c r="G70" s="215">
        <v>2364</v>
      </c>
      <c r="H70" s="215">
        <v>0</v>
      </c>
      <c r="I70" s="215">
        <v>2184</v>
      </c>
      <c r="J70" s="57">
        <f t="shared" si="14"/>
        <v>2184</v>
      </c>
      <c r="K70" s="215">
        <v>1434</v>
      </c>
      <c r="L70" s="216">
        <v>0</v>
      </c>
      <c r="M70" s="216">
        <v>750</v>
      </c>
      <c r="N70" s="48"/>
    </row>
    <row r="71" spans="1:14" s="27" customFormat="1" ht="18" customHeight="1">
      <c r="A71" s="212">
        <v>58</v>
      </c>
      <c r="B71" s="213" t="s">
        <v>253</v>
      </c>
      <c r="C71" s="215"/>
      <c r="D71" s="215"/>
      <c r="E71" s="215"/>
      <c r="F71" s="216"/>
      <c r="G71" s="215"/>
      <c r="H71" s="215"/>
      <c r="I71" s="215"/>
      <c r="J71" s="57">
        <f t="shared" si="14"/>
        <v>0</v>
      </c>
      <c r="K71" s="215"/>
      <c r="L71" s="216"/>
      <c r="M71" s="216"/>
      <c r="N71" s="48"/>
    </row>
    <row r="72" spans="1:14" s="27" customFormat="1" ht="18" customHeight="1">
      <c r="A72" s="211">
        <v>59</v>
      </c>
      <c r="B72" s="213" t="s">
        <v>254</v>
      </c>
      <c r="C72" s="215"/>
      <c r="D72" s="215"/>
      <c r="E72" s="215"/>
      <c r="F72" s="216"/>
      <c r="G72" s="215">
        <v>57009</v>
      </c>
      <c r="H72" s="215">
        <v>22295</v>
      </c>
      <c r="I72" s="215">
        <v>20806</v>
      </c>
      <c r="J72" s="57">
        <f t="shared" si="14"/>
        <v>20806</v>
      </c>
      <c r="K72" s="215">
        <v>12534</v>
      </c>
      <c r="L72" s="216">
        <v>900</v>
      </c>
      <c r="M72" s="216">
        <v>7372</v>
      </c>
      <c r="N72" s="48"/>
    </row>
    <row r="73" spans="1:14" s="27" customFormat="1" ht="18" customHeight="1">
      <c r="A73" s="212">
        <v>60</v>
      </c>
      <c r="B73" s="213" t="s">
        <v>255</v>
      </c>
      <c r="C73" s="215"/>
      <c r="D73" s="215"/>
      <c r="E73" s="215"/>
      <c r="F73" s="216"/>
      <c r="G73" s="215">
        <v>3191</v>
      </c>
      <c r="H73" s="215">
        <v>0</v>
      </c>
      <c r="I73" s="215">
        <v>3191</v>
      </c>
      <c r="J73" s="57">
        <f t="shared" si="14"/>
        <v>3191</v>
      </c>
      <c r="K73" s="215">
        <v>563</v>
      </c>
      <c r="L73" s="216">
        <v>0</v>
      </c>
      <c r="M73" s="216">
        <v>2628</v>
      </c>
      <c r="N73" s="48"/>
    </row>
    <row r="74" spans="1:14" s="208" customFormat="1" ht="17.25" customHeight="1">
      <c r="A74" s="211">
        <v>61</v>
      </c>
      <c r="B74" s="210" t="s">
        <v>256</v>
      </c>
      <c r="C74" s="57">
        <f aca="true" t="shared" si="15" ref="C74:M74">C75+C76+C77+C78+C79</f>
        <v>29</v>
      </c>
      <c r="D74" s="57">
        <f t="shared" si="15"/>
        <v>0</v>
      </c>
      <c r="E74" s="57">
        <f t="shared" si="15"/>
        <v>21</v>
      </c>
      <c r="F74" s="57">
        <f t="shared" si="15"/>
        <v>893</v>
      </c>
      <c r="G74" s="57">
        <f t="shared" si="15"/>
        <v>7027</v>
      </c>
      <c r="H74" s="57">
        <f t="shared" si="15"/>
        <v>660.1</v>
      </c>
      <c r="I74" s="57">
        <f t="shared" si="15"/>
        <v>4861</v>
      </c>
      <c r="J74" s="57">
        <f aca="true" t="shared" si="16" ref="J74:J80">F74+I74</f>
        <v>5754</v>
      </c>
      <c r="K74" s="57">
        <f t="shared" si="15"/>
        <v>1874</v>
      </c>
      <c r="L74" s="57">
        <f t="shared" si="15"/>
        <v>602</v>
      </c>
      <c r="M74" s="57">
        <f t="shared" si="15"/>
        <v>3278</v>
      </c>
      <c r="N74" s="48"/>
    </row>
    <row r="75" spans="1:14" s="27" customFormat="1" ht="17.25" customHeight="1">
      <c r="A75" s="212">
        <v>62</v>
      </c>
      <c r="B75" s="213" t="s">
        <v>257</v>
      </c>
      <c r="C75" s="57">
        <v>22</v>
      </c>
      <c r="D75" s="57"/>
      <c r="E75" s="57">
        <v>18</v>
      </c>
      <c r="F75" s="214">
        <v>700</v>
      </c>
      <c r="G75" s="57">
        <v>3377</v>
      </c>
      <c r="H75" s="57">
        <v>276</v>
      </c>
      <c r="I75" s="57">
        <v>2431</v>
      </c>
      <c r="J75" s="57">
        <f t="shared" si="16"/>
        <v>3131</v>
      </c>
      <c r="K75" s="57">
        <v>813</v>
      </c>
      <c r="L75" s="49">
        <v>457</v>
      </c>
      <c r="M75" s="214">
        <v>1861</v>
      </c>
      <c r="N75" s="48"/>
    </row>
    <row r="76" spans="1:14" s="27" customFormat="1" ht="17.25" customHeight="1">
      <c r="A76" s="211">
        <v>63</v>
      </c>
      <c r="B76" s="213" t="s">
        <v>258</v>
      </c>
      <c r="C76" s="57">
        <v>2</v>
      </c>
      <c r="D76" s="57"/>
      <c r="E76" s="57"/>
      <c r="F76" s="214">
        <v>55</v>
      </c>
      <c r="G76" s="57">
        <v>103</v>
      </c>
      <c r="H76" s="57">
        <v>0</v>
      </c>
      <c r="I76" s="57">
        <v>103</v>
      </c>
      <c r="J76" s="57">
        <f t="shared" si="16"/>
        <v>158</v>
      </c>
      <c r="K76" s="57">
        <v>66</v>
      </c>
      <c r="L76" s="49">
        <v>41</v>
      </c>
      <c r="M76" s="214">
        <v>51</v>
      </c>
      <c r="N76" s="48"/>
    </row>
    <row r="77" spans="1:14" s="27" customFormat="1" ht="17.25" customHeight="1">
      <c r="A77" s="212">
        <v>64</v>
      </c>
      <c r="B77" s="213" t="s">
        <v>259</v>
      </c>
      <c r="C77" s="57">
        <v>5</v>
      </c>
      <c r="D77" s="57"/>
      <c r="E77" s="57">
        <v>3</v>
      </c>
      <c r="F77" s="214">
        <v>138</v>
      </c>
      <c r="G77" s="57">
        <v>2798</v>
      </c>
      <c r="H77" s="57">
        <v>384.1</v>
      </c>
      <c r="I77" s="57">
        <v>1578</v>
      </c>
      <c r="J77" s="57">
        <f t="shared" si="16"/>
        <v>1716</v>
      </c>
      <c r="K77" s="57">
        <v>868</v>
      </c>
      <c r="L77" s="49">
        <v>104</v>
      </c>
      <c r="M77" s="214">
        <v>744</v>
      </c>
      <c r="N77" s="48"/>
    </row>
    <row r="78" spans="1:14" s="27" customFormat="1" ht="17.25" customHeight="1">
      <c r="A78" s="211">
        <v>65</v>
      </c>
      <c r="B78" s="213" t="s">
        <v>260</v>
      </c>
      <c r="C78" s="57"/>
      <c r="D78" s="57"/>
      <c r="E78" s="57"/>
      <c r="F78" s="214"/>
      <c r="G78" s="57"/>
      <c r="H78" s="57"/>
      <c r="I78" s="57"/>
      <c r="J78" s="57">
        <f t="shared" si="16"/>
        <v>0</v>
      </c>
      <c r="K78" s="57"/>
      <c r="L78" s="214"/>
      <c r="M78" s="214"/>
      <c r="N78" s="48"/>
    </row>
    <row r="79" spans="1:14" s="27" customFormat="1" ht="17.25" customHeight="1">
      <c r="A79" s="212">
        <v>66</v>
      </c>
      <c r="B79" s="213" t="s">
        <v>261</v>
      </c>
      <c r="C79" s="57"/>
      <c r="D79" s="57"/>
      <c r="E79" s="57"/>
      <c r="F79" s="214"/>
      <c r="G79" s="57">
        <v>749</v>
      </c>
      <c r="H79" s="57">
        <v>0</v>
      </c>
      <c r="I79" s="57">
        <v>749</v>
      </c>
      <c r="J79" s="57">
        <f t="shared" si="16"/>
        <v>749</v>
      </c>
      <c r="K79" s="43">
        <v>127</v>
      </c>
      <c r="L79" s="43">
        <v>0</v>
      </c>
      <c r="M79" s="43">
        <v>622</v>
      </c>
      <c r="N79" s="48"/>
    </row>
    <row r="80" spans="1:14" s="27" customFormat="1" ht="17.25" customHeight="1">
      <c r="A80" s="212"/>
      <c r="B80" s="42" t="s">
        <v>262</v>
      </c>
      <c r="C80" s="57">
        <f>C81+C82</f>
        <v>0</v>
      </c>
      <c r="D80" s="57">
        <f aca="true" t="shared" si="17" ref="D80:M80">D81+D82</f>
        <v>0</v>
      </c>
      <c r="E80" s="57">
        <f t="shared" si="17"/>
        <v>0</v>
      </c>
      <c r="F80" s="57">
        <f t="shared" si="17"/>
        <v>0</v>
      </c>
      <c r="G80" s="57">
        <f t="shared" si="17"/>
        <v>14131</v>
      </c>
      <c r="H80" s="57">
        <f t="shared" si="17"/>
        <v>1250</v>
      </c>
      <c r="I80" s="57">
        <f t="shared" si="17"/>
        <v>8976</v>
      </c>
      <c r="J80" s="57">
        <f t="shared" si="16"/>
        <v>8976</v>
      </c>
      <c r="K80" s="57">
        <f t="shared" si="17"/>
        <v>1573.5</v>
      </c>
      <c r="L80" s="57">
        <f t="shared" si="17"/>
        <v>0</v>
      </c>
      <c r="M80" s="57">
        <f t="shared" si="17"/>
        <v>7402.5</v>
      </c>
      <c r="N80" s="48"/>
    </row>
    <row r="81" spans="1:14" s="27" customFormat="1" ht="17.25" customHeight="1">
      <c r="A81" s="212"/>
      <c r="B81" s="99" t="s">
        <v>263</v>
      </c>
      <c r="C81" s="57"/>
      <c r="D81" s="57"/>
      <c r="E81" s="57"/>
      <c r="F81" s="214"/>
      <c r="G81" s="57"/>
      <c r="H81" s="57"/>
      <c r="I81" s="57"/>
      <c r="J81" s="57"/>
      <c r="K81" s="43"/>
      <c r="L81" s="43"/>
      <c r="M81" s="43"/>
      <c r="N81" s="48"/>
    </row>
    <row r="82" spans="1:14" s="27" customFormat="1" ht="17.25" customHeight="1">
      <c r="A82" s="212"/>
      <c r="B82" s="99" t="s">
        <v>264</v>
      </c>
      <c r="C82" s="57"/>
      <c r="D82" s="57"/>
      <c r="E82" s="57"/>
      <c r="F82" s="214"/>
      <c r="G82" s="57">
        <v>14131</v>
      </c>
      <c r="H82" s="57">
        <v>1250</v>
      </c>
      <c r="I82" s="57">
        <v>8976</v>
      </c>
      <c r="J82" s="57"/>
      <c r="K82" s="43">
        <v>1573.5</v>
      </c>
      <c r="L82" s="43">
        <v>0</v>
      </c>
      <c r="M82" s="43">
        <v>7402.5</v>
      </c>
      <c r="N82" s="48"/>
    </row>
    <row r="83" spans="1:14" s="208" customFormat="1" ht="17.25" customHeight="1">
      <c r="A83" s="211">
        <v>67</v>
      </c>
      <c r="B83" s="45" t="s">
        <v>265</v>
      </c>
      <c r="C83" s="57">
        <f aca="true" t="shared" si="18" ref="C83:L83">C84+C85</f>
        <v>5</v>
      </c>
      <c r="D83" s="57">
        <f t="shared" si="18"/>
        <v>0</v>
      </c>
      <c r="E83" s="57">
        <f t="shared" si="18"/>
        <v>1</v>
      </c>
      <c r="F83" s="57">
        <f t="shared" si="18"/>
        <v>130</v>
      </c>
      <c r="G83" s="57">
        <f t="shared" si="18"/>
        <v>50</v>
      </c>
      <c r="H83" s="57">
        <f t="shared" si="18"/>
        <v>0</v>
      </c>
      <c r="I83" s="57">
        <f t="shared" si="18"/>
        <v>50</v>
      </c>
      <c r="J83" s="57">
        <f aca="true" t="shared" si="19" ref="J83:J89">F83+I83</f>
        <v>180</v>
      </c>
      <c r="K83" s="57">
        <f t="shared" si="18"/>
        <v>76</v>
      </c>
      <c r="L83" s="57">
        <f t="shared" si="18"/>
        <v>104</v>
      </c>
      <c r="M83" s="57"/>
      <c r="N83" s="48"/>
    </row>
    <row r="84" spans="1:14" s="27" customFormat="1" ht="17.25" customHeight="1">
      <c r="A84" s="212">
        <v>68</v>
      </c>
      <c r="B84" s="213" t="s">
        <v>266</v>
      </c>
      <c r="C84" s="57"/>
      <c r="D84" s="57"/>
      <c r="E84" s="57"/>
      <c r="F84" s="57"/>
      <c r="G84" s="57"/>
      <c r="H84" s="57"/>
      <c r="I84" s="57"/>
      <c r="J84" s="57">
        <f t="shared" si="19"/>
        <v>0</v>
      </c>
      <c r="K84" s="57"/>
      <c r="L84" s="57"/>
      <c r="M84" s="214"/>
      <c r="N84" s="48"/>
    </row>
    <row r="85" spans="1:14" s="27" customFormat="1" ht="17.25" customHeight="1">
      <c r="A85" s="211">
        <v>69</v>
      </c>
      <c r="B85" s="213" t="s">
        <v>267</v>
      </c>
      <c r="C85" s="57">
        <v>5</v>
      </c>
      <c r="D85" s="57"/>
      <c r="E85" s="57">
        <v>1</v>
      </c>
      <c r="F85" s="57">
        <v>130</v>
      </c>
      <c r="G85" s="57">
        <v>50</v>
      </c>
      <c r="H85" s="57"/>
      <c r="I85" s="57">
        <v>50</v>
      </c>
      <c r="J85" s="57">
        <f t="shared" si="19"/>
        <v>180</v>
      </c>
      <c r="K85" s="57">
        <v>76</v>
      </c>
      <c r="L85" s="57">
        <v>104</v>
      </c>
      <c r="M85" s="214"/>
      <c r="N85" s="48"/>
    </row>
    <row r="86" spans="1:14" s="27" customFormat="1" ht="17.25" customHeight="1">
      <c r="A86" s="212">
        <v>70</v>
      </c>
      <c r="B86" s="210" t="s">
        <v>268</v>
      </c>
      <c r="C86" s="57">
        <f aca="true" t="shared" si="20" ref="C86:M86">C87+C88+C89</f>
        <v>0</v>
      </c>
      <c r="D86" s="57">
        <f t="shared" si="20"/>
        <v>0</v>
      </c>
      <c r="E86" s="57">
        <f t="shared" si="20"/>
        <v>0</v>
      </c>
      <c r="F86" s="57">
        <f t="shared" si="20"/>
        <v>0</v>
      </c>
      <c r="G86" s="57">
        <f t="shared" si="20"/>
        <v>20</v>
      </c>
      <c r="H86" s="57">
        <f t="shared" si="20"/>
        <v>0</v>
      </c>
      <c r="I86" s="57">
        <f t="shared" si="20"/>
        <v>20</v>
      </c>
      <c r="J86" s="57">
        <f t="shared" si="19"/>
        <v>20</v>
      </c>
      <c r="K86" s="57">
        <f t="shared" si="20"/>
        <v>10</v>
      </c>
      <c r="L86" s="57">
        <f t="shared" si="20"/>
        <v>0</v>
      </c>
      <c r="M86" s="57">
        <f t="shared" si="20"/>
        <v>10</v>
      </c>
      <c r="N86" s="48"/>
    </row>
    <row r="87" spans="1:14" s="27" customFormat="1" ht="17.25" customHeight="1">
      <c r="A87" s="211">
        <v>71</v>
      </c>
      <c r="B87" s="213" t="s">
        <v>269</v>
      </c>
      <c r="C87" s="57"/>
      <c r="D87" s="57"/>
      <c r="E87" s="57"/>
      <c r="F87" s="57"/>
      <c r="G87" s="57">
        <v>20</v>
      </c>
      <c r="H87" s="57"/>
      <c r="I87" s="57">
        <v>20</v>
      </c>
      <c r="J87" s="57">
        <f t="shared" si="19"/>
        <v>20</v>
      </c>
      <c r="K87" s="57">
        <v>10</v>
      </c>
      <c r="L87" s="214"/>
      <c r="M87" s="214">
        <v>10</v>
      </c>
      <c r="N87" s="48"/>
    </row>
    <row r="88" spans="1:14" s="27" customFormat="1" ht="17.25" customHeight="1">
      <c r="A88" s="212">
        <v>72</v>
      </c>
      <c r="B88" s="213" t="s">
        <v>270</v>
      </c>
      <c r="C88" s="57"/>
      <c r="D88" s="57"/>
      <c r="E88" s="57"/>
      <c r="F88" s="57"/>
      <c r="G88" s="57"/>
      <c r="H88" s="57"/>
      <c r="I88" s="57"/>
      <c r="J88" s="57">
        <f t="shared" si="19"/>
        <v>0</v>
      </c>
      <c r="K88" s="57"/>
      <c r="L88" s="214"/>
      <c r="M88" s="214"/>
      <c r="N88" s="48"/>
    </row>
    <row r="89" spans="1:14" s="27" customFormat="1" ht="17.25" customHeight="1">
      <c r="A89" s="211">
        <v>73</v>
      </c>
      <c r="B89" s="213" t="s">
        <v>271</v>
      </c>
      <c r="C89" s="57"/>
      <c r="D89" s="57"/>
      <c r="E89" s="57"/>
      <c r="F89" s="57"/>
      <c r="G89" s="57"/>
      <c r="H89" s="57"/>
      <c r="I89" s="57"/>
      <c r="J89" s="57">
        <f t="shared" si="19"/>
        <v>0</v>
      </c>
      <c r="K89" s="57"/>
      <c r="L89" s="214"/>
      <c r="M89" s="214"/>
      <c r="N89" s="48"/>
    </row>
    <row r="90" spans="1:14" s="27" customFormat="1" ht="17.25" customHeight="1">
      <c r="A90" s="211">
        <v>77</v>
      </c>
      <c r="B90" s="210" t="s">
        <v>272</v>
      </c>
      <c r="C90" s="57">
        <f aca="true" t="shared" si="21" ref="C90:M90">C91+C92</f>
        <v>0</v>
      </c>
      <c r="D90" s="57">
        <f t="shared" si="21"/>
        <v>0</v>
      </c>
      <c r="E90" s="57">
        <f t="shared" si="21"/>
        <v>0</v>
      </c>
      <c r="F90" s="57">
        <f t="shared" si="21"/>
        <v>0</v>
      </c>
      <c r="G90" s="57">
        <f t="shared" si="21"/>
        <v>0</v>
      </c>
      <c r="H90" s="57">
        <f t="shared" si="21"/>
        <v>0</v>
      </c>
      <c r="I90" s="57">
        <f t="shared" si="21"/>
        <v>0</v>
      </c>
      <c r="J90" s="57">
        <f aca="true" t="shared" si="22" ref="J90:J96">F90+I90</f>
        <v>0</v>
      </c>
      <c r="K90" s="57">
        <f t="shared" si="21"/>
        <v>0</v>
      </c>
      <c r="L90" s="57">
        <f t="shared" si="21"/>
        <v>0</v>
      </c>
      <c r="M90" s="57">
        <f t="shared" si="21"/>
        <v>0</v>
      </c>
      <c r="N90" s="48"/>
    </row>
    <row r="91" spans="1:14" s="27" customFormat="1" ht="17.25" customHeight="1">
      <c r="A91" s="212">
        <v>78</v>
      </c>
      <c r="B91" s="57" t="s">
        <v>273</v>
      </c>
      <c r="C91" s="57"/>
      <c r="D91" s="57"/>
      <c r="E91" s="57"/>
      <c r="F91" s="57"/>
      <c r="G91" s="57"/>
      <c r="H91" s="57"/>
      <c r="I91" s="57"/>
      <c r="J91" s="57">
        <f t="shared" si="22"/>
        <v>0</v>
      </c>
      <c r="K91" s="57"/>
      <c r="L91" s="57"/>
      <c r="M91" s="214"/>
      <c r="N91" s="48"/>
    </row>
    <row r="92" spans="1:14" s="27" customFormat="1" ht="17.25" customHeight="1">
      <c r="A92" s="211">
        <v>79</v>
      </c>
      <c r="B92" s="213" t="s">
        <v>274</v>
      </c>
      <c r="C92" s="57"/>
      <c r="D92" s="57"/>
      <c r="E92" s="57"/>
      <c r="F92" s="57"/>
      <c r="G92" s="57"/>
      <c r="H92" s="57"/>
      <c r="I92" s="57"/>
      <c r="J92" s="57">
        <f t="shared" si="22"/>
        <v>0</v>
      </c>
      <c r="K92" s="57"/>
      <c r="L92" s="57"/>
      <c r="M92" s="214"/>
      <c r="N92" s="48"/>
    </row>
    <row r="93" spans="1:14" s="27" customFormat="1" ht="17.25" customHeight="1">
      <c r="A93" s="211"/>
      <c r="B93" s="210" t="s">
        <v>275</v>
      </c>
      <c r="C93" s="57">
        <f>C94+C95</f>
        <v>6</v>
      </c>
      <c r="D93" s="57">
        <f aca="true" t="shared" si="23" ref="D93:M93">D94+D95</f>
        <v>0</v>
      </c>
      <c r="E93" s="57">
        <f t="shared" si="23"/>
        <v>47</v>
      </c>
      <c r="F93" s="57">
        <f t="shared" si="23"/>
        <v>456</v>
      </c>
      <c r="G93" s="57">
        <f t="shared" si="23"/>
        <v>446</v>
      </c>
      <c r="H93" s="57">
        <f t="shared" si="23"/>
        <v>10</v>
      </c>
      <c r="I93" s="57">
        <f t="shared" si="23"/>
        <v>436</v>
      </c>
      <c r="J93" s="57">
        <f t="shared" si="22"/>
        <v>892</v>
      </c>
      <c r="K93" s="57">
        <f t="shared" si="23"/>
        <v>767</v>
      </c>
      <c r="L93" s="57">
        <f t="shared" si="23"/>
        <v>125</v>
      </c>
      <c r="M93" s="57">
        <f t="shared" si="23"/>
        <v>0</v>
      </c>
      <c r="N93" s="48"/>
    </row>
    <row r="94" spans="1:14" s="27" customFormat="1" ht="17.25" customHeight="1">
      <c r="A94" s="211"/>
      <c r="B94" s="213" t="s">
        <v>276</v>
      </c>
      <c r="C94" s="57">
        <v>6</v>
      </c>
      <c r="D94" s="57"/>
      <c r="E94" s="57">
        <v>8</v>
      </c>
      <c r="F94" s="57">
        <v>214</v>
      </c>
      <c r="G94" s="57">
        <v>23</v>
      </c>
      <c r="H94" s="57"/>
      <c r="I94" s="57">
        <v>23</v>
      </c>
      <c r="J94" s="57">
        <f t="shared" si="22"/>
        <v>237</v>
      </c>
      <c r="K94" s="57">
        <v>112</v>
      </c>
      <c r="L94" s="214">
        <v>125</v>
      </c>
      <c r="M94" s="214"/>
      <c r="N94" s="48"/>
    </row>
    <row r="95" spans="1:14" s="27" customFormat="1" ht="17.25" customHeight="1">
      <c r="A95" s="211"/>
      <c r="B95" s="213" t="s">
        <v>277</v>
      </c>
      <c r="C95" s="57"/>
      <c r="D95" s="57"/>
      <c r="E95" s="57">
        <v>39</v>
      </c>
      <c r="F95" s="57">
        <v>242</v>
      </c>
      <c r="G95" s="57">
        <v>423</v>
      </c>
      <c r="H95" s="57">
        <v>10</v>
      </c>
      <c r="I95" s="57">
        <v>413</v>
      </c>
      <c r="J95" s="57">
        <f t="shared" si="22"/>
        <v>655</v>
      </c>
      <c r="K95" s="57">
        <v>655</v>
      </c>
      <c r="L95" s="214"/>
      <c r="M95" s="214"/>
      <c r="N95" s="48"/>
    </row>
    <row r="96" spans="1:14" s="27" customFormat="1" ht="17.25" customHeight="1">
      <c r="A96" s="211"/>
      <c r="B96" s="210" t="s">
        <v>278</v>
      </c>
      <c r="C96" s="57"/>
      <c r="D96" s="57"/>
      <c r="E96" s="57"/>
      <c r="F96" s="57"/>
      <c r="G96" s="57">
        <v>500</v>
      </c>
      <c r="H96" s="57"/>
      <c r="I96" s="57">
        <v>500</v>
      </c>
      <c r="J96" s="57">
        <f t="shared" si="22"/>
        <v>500</v>
      </c>
      <c r="K96" s="57">
        <v>500</v>
      </c>
      <c r="L96" s="214"/>
      <c r="M96" s="214"/>
      <c r="N96" s="48"/>
    </row>
    <row r="97" spans="1:14" s="27" customFormat="1" ht="17.25" customHeight="1">
      <c r="A97" s="212">
        <v>80</v>
      </c>
      <c r="B97" s="45" t="s">
        <v>279</v>
      </c>
      <c r="C97" s="57"/>
      <c r="D97" s="57"/>
      <c r="E97" s="57"/>
      <c r="F97" s="57"/>
      <c r="G97" s="57"/>
      <c r="H97" s="57"/>
      <c r="I97" s="57"/>
      <c r="J97" s="57"/>
      <c r="K97" s="57"/>
      <c r="L97" s="214"/>
      <c r="M97" s="214"/>
      <c r="N97" s="48"/>
    </row>
    <row r="99" spans="2:14" s="27" customFormat="1" ht="12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</row>
    <row r="100" spans="2:14" s="27" customFormat="1" ht="12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</row>
    <row r="101" spans="2:14" s="27" customFormat="1" ht="12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</row>
    <row r="102" spans="2:14" s="27" customFormat="1" ht="12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</row>
    <row r="103" spans="2:14" s="27" customFormat="1" ht="12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</row>
    <row r="104" spans="2:14" s="27" customFormat="1" ht="12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</row>
    <row r="105" spans="2:14" s="27" customFormat="1" ht="12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</row>
    <row r="106" spans="2:14" s="27" customFormat="1" ht="12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14" s="27" customFormat="1" ht="12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14" s="27" customFormat="1" ht="12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</row>
    <row r="109" spans="2:14" s="27" customFormat="1" ht="12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</row>
    <row r="110" spans="2:14" s="27" customFormat="1" ht="12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</row>
    <row r="111" spans="2:14" s="27" customFormat="1" ht="12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</row>
    <row r="112" spans="2:14" s="27" customFormat="1" ht="12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</row>
  </sheetData>
  <sheetProtection/>
  <mergeCells count="18">
    <mergeCell ref="A2:N2"/>
    <mergeCell ref="A3:B3"/>
    <mergeCell ref="C4:E4"/>
    <mergeCell ref="H4:I4"/>
    <mergeCell ref="K4:M4"/>
    <mergeCell ref="C5:D5"/>
    <mergeCell ref="J4:J6"/>
    <mergeCell ref="K5:K6"/>
    <mergeCell ref="L5:L6"/>
    <mergeCell ref="M5:M6"/>
    <mergeCell ref="N4:N6"/>
    <mergeCell ref="A4:B6"/>
    <mergeCell ref="A7:B7"/>
    <mergeCell ref="E5:E6"/>
    <mergeCell ref="F4:F6"/>
    <mergeCell ref="G4:G6"/>
    <mergeCell ref="H5:H6"/>
    <mergeCell ref="I5:I6"/>
  </mergeCells>
  <printOptions horizontalCentered="1"/>
  <pageMargins left="0.36" right="0.16" top="0.21" bottom="0.2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98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1" max="1" width="28.875" style="421" customWidth="1"/>
    <col min="2" max="7" width="5.875" style="421" customWidth="1"/>
    <col min="8" max="14" width="5.875" style="436" customWidth="1"/>
    <col min="15" max="17" width="7.625" style="0" customWidth="1"/>
    <col min="18" max="18" width="9.625" style="0" customWidth="1"/>
    <col min="19" max="16384" width="9.00390625" style="421" customWidth="1"/>
  </cols>
  <sheetData>
    <row r="1" spans="1:249" ht="25.5" customHeight="1">
      <c r="A1" s="418" t="s">
        <v>870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18" ht="29.25" customHeight="1">
      <c r="A2" s="419" t="s">
        <v>890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20"/>
      <c r="P2" s="420"/>
      <c r="Q2" s="420"/>
      <c r="R2" s="420"/>
    </row>
    <row r="3" spans="1:18" ht="18" customHeight="1">
      <c r="A3" s="422" t="s">
        <v>871</v>
      </c>
      <c r="B3" s="422"/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4"/>
      <c r="P3" s="425"/>
      <c r="Q3" s="425"/>
      <c r="R3" s="426"/>
    </row>
    <row r="4" spans="1:18" s="22" customFormat="1" ht="17.25" customHeight="1">
      <c r="A4" s="427" t="s">
        <v>172</v>
      </c>
      <c r="B4" s="427" t="s">
        <v>892</v>
      </c>
      <c r="C4" s="427"/>
      <c r="D4" s="427"/>
      <c r="E4" s="427" t="s">
        <v>872</v>
      </c>
      <c r="F4" s="427" t="s">
        <v>873</v>
      </c>
      <c r="G4" s="427"/>
      <c r="H4" s="427"/>
      <c r="I4" s="427"/>
      <c r="J4" s="427"/>
      <c r="K4" s="427"/>
      <c r="L4" s="427"/>
      <c r="M4" s="427"/>
      <c r="N4" s="427"/>
      <c r="O4" s="428" t="s">
        <v>178</v>
      </c>
      <c r="P4" s="429"/>
      <c r="Q4" s="429"/>
      <c r="R4" s="430" t="s">
        <v>874</v>
      </c>
    </row>
    <row r="5" spans="1:18" s="22" customFormat="1" ht="19.5" customHeight="1">
      <c r="A5" s="427"/>
      <c r="B5" s="427" t="s">
        <v>891</v>
      </c>
      <c r="C5" s="427" t="s">
        <v>875</v>
      </c>
      <c r="D5" s="427" t="s">
        <v>876</v>
      </c>
      <c r="E5" s="427"/>
      <c r="F5" s="427" t="s">
        <v>877</v>
      </c>
      <c r="G5" s="427" t="s">
        <v>878</v>
      </c>
      <c r="H5" s="427" t="s">
        <v>879</v>
      </c>
      <c r="I5" s="427"/>
      <c r="J5" s="427"/>
      <c r="K5" s="427"/>
      <c r="L5" s="427"/>
      <c r="M5" s="427"/>
      <c r="N5" s="427"/>
      <c r="O5" s="430" t="s">
        <v>880</v>
      </c>
      <c r="P5" s="431" t="s">
        <v>881</v>
      </c>
      <c r="Q5" s="431" t="s">
        <v>882</v>
      </c>
      <c r="R5" s="432"/>
    </row>
    <row r="6" spans="1:18" s="22" customFormat="1" ht="37.5" customHeight="1">
      <c r="A6" s="427"/>
      <c r="B6" s="427"/>
      <c r="C6" s="427"/>
      <c r="D6" s="427"/>
      <c r="E6" s="427"/>
      <c r="F6" s="427"/>
      <c r="G6" s="427"/>
      <c r="H6" s="340" t="s">
        <v>883</v>
      </c>
      <c r="I6" s="340" t="s">
        <v>884</v>
      </c>
      <c r="J6" s="340" t="s">
        <v>885</v>
      </c>
      <c r="K6" s="340" t="s">
        <v>886</v>
      </c>
      <c r="L6" s="340" t="s">
        <v>887</v>
      </c>
      <c r="M6" s="340" t="s">
        <v>888</v>
      </c>
      <c r="N6" s="340" t="s">
        <v>889</v>
      </c>
      <c r="O6" s="433"/>
      <c r="P6" s="434"/>
      <c r="Q6" s="434"/>
      <c r="R6" s="433"/>
    </row>
    <row r="7" spans="1:18" s="22" customFormat="1" ht="12">
      <c r="A7" s="45" t="s">
        <v>190</v>
      </c>
      <c r="B7" s="57">
        <f>SUM(B8:B23)</f>
        <v>100</v>
      </c>
      <c r="C7" s="57">
        <f>SUM(C8:C23)</f>
        <v>0</v>
      </c>
      <c r="D7" s="57">
        <f>SUM(D8:D23)</f>
        <v>14</v>
      </c>
      <c r="E7" s="57">
        <f>SUM(E8:E23)</f>
        <v>3107</v>
      </c>
      <c r="F7" s="342"/>
      <c r="G7" s="342"/>
      <c r="H7" s="340"/>
      <c r="I7" s="340"/>
      <c r="J7" s="340"/>
      <c r="K7" s="340"/>
      <c r="L7" s="340"/>
      <c r="M7" s="340"/>
      <c r="N7" s="340"/>
      <c r="O7" s="342"/>
      <c r="P7" s="342"/>
      <c r="Q7" s="342"/>
      <c r="R7" s="342"/>
    </row>
    <row r="8" spans="1:18" s="22" customFormat="1" ht="12">
      <c r="A8" s="213" t="s">
        <v>191</v>
      </c>
      <c r="B8" s="57">
        <v>3</v>
      </c>
      <c r="C8" s="57"/>
      <c r="D8" s="57"/>
      <c r="E8" s="57">
        <v>89</v>
      </c>
      <c r="F8" s="342"/>
      <c r="G8" s="342"/>
      <c r="H8" s="340"/>
      <c r="I8" s="340"/>
      <c r="J8" s="340"/>
      <c r="K8" s="340"/>
      <c r="L8" s="340"/>
      <c r="M8" s="340"/>
      <c r="N8" s="340"/>
      <c r="O8" s="342"/>
      <c r="P8" s="342"/>
      <c r="Q8" s="342"/>
      <c r="R8" s="342"/>
    </row>
    <row r="9" spans="1:18" s="22" customFormat="1" ht="12">
      <c r="A9" s="213" t="s">
        <v>192</v>
      </c>
      <c r="B9" s="57"/>
      <c r="C9" s="57"/>
      <c r="D9" s="57"/>
      <c r="E9" s="57"/>
      <c r="F9" s="342"/>
      <c r="G9" s="342"/>
      <c r="H9" s="340"/>
      <c r="I9" s="340"/>
      <c r="J9" s="340"/>
      <c r="K9" s="340"/>
      <c r="L9" s="340"/>
      <c r="M9" s="340"/>
      <c r="N9" s="340"/>
      <c r="O9" s="342"/>
      <c r="P9" s="342"/>
      <c r="Q9" s="342"/>
      <c r="R9" s="342"/>
    </row>
    <row r="10" spans="1:18" s="22" customFormat="1" ht="12">
      <c r="A10" s="213" t="s">
        <v>193</v>
      </c>
      <c r="B10" s="57">
        <v>75</v>
      </c>
      <c r="C10" s="57"/>
      <c r="D10" s="57">
        <v>14</v>
      </c>
      <c r="E10" s="57">
        <v>2450</v>
      </c>
      <c r="F10" s="342"/>
      <c r="G10" s="342"/>
      <c r="H10" s="340"/>
      <c r="I10" s="340"/>
      <c r="J10" s="340"/>
      <c r="K10" s="340"/>
      <c r="L10" s="340"/>
      <c r="M10" s="340"/>
      <c r="N10" s="340"/>
      <c r="O10" s="342"/>
      <c r="P10" s="342"/>
      <c r="Q10" s="342"/>
      <c r="R10" s="342"/>
    </row>
    <row r="11" spans="1:18" s="22" customFormat="1" ht="12">
      <c r="A11" s="213" t="s">
        <v>194</v>
      </c>
      <c r="B11" s="57">
        <v>5</v>
      </c>
      <c r="C11" s="57"/>
      <c r="D11" s="57"/>
      <c r="E11" s="57">
        <v>110</v>
      </c>
      <c r="F11" s="342"/>
      <c r="G11" s="342"/>
      <c r="H11" s="340"/>
      <c r="I11" s="340"/>
      <c r="J11" s="340"/>
      <c r="K11" s="340"/>
      <c r="L11" s="340"/>
      <c r="M11" s="340"/>
      <c r="N11" s="340"/>
      <c r="O11" s="342"/>
      <c r="P11" s="342"/>
      <c r="Q11" s="342"/>
      <c r="R11" s="342"/>
    </row>
    <row r="12" spans="1:18" s="22" customFormat="1" ht="12">
      <c r="A12" s="213" t="s">
        <v>195</v>
      </c>
      <c r="B12" s="57">
        <v>4</v>
      </c>
      <c r="C12" s="57"/>
      <c r="D12" s="57"/>
      <c r="E12" s="57">
        <v>113</v>
      </c>
      <c r="F12" s="342"/>
      <c r="G12" s="342"/>
      <c r="H12" s="340"/>
      <c r="I12" s="340"/>
      <c r="J12" s="340"/>
      <c r="K12" s="340"/>
      <c r="L12" s="340"/>
      <c r="M12" s="340"/>
      <c r="N12" s="340"/>
      <c r="O12" s="342"/>
      <c r="P12" s="342"/>
      <c r="Q12" s="342"/>
      <c r="R12" s="342"/>
    </row>
    <row r="13" spans="1:18" s="22" customFormat="1" ht="12">
      <c r="A13" s="213" t="s">
        <v>196</v>
      </c>
      <c r="B13" s="57"/>
      <c r="C13" s="57"/>
      <c r="D13" s="57"/>
      <c r="E13" s="57"/>
      <c r="F13" s="342"/>
      <c r="G13" s="342"/>
      <c r="H13" s="340"/>
      <c r="I13" s="340"/>
      <c r="J13" s="340"/>
      <c r="K13" s="340"/>
      <c r="L13" s="340"/>
      <c r="M13" s="340"/>
      <c r="N13" s="340"/>
      <c r="O13" s="342"/>
      <c r="P13" s="342"/>
      <c r="Q13" s="342"/>
      <c r="R13" s="342"/>
    </row>
    <row r="14" spans="1:18" s="22" customFormat="1" ht="12">
      <c r="A14" s="213" t="s">
        <v>197</v>
      </c>
      <c r="B14" s="57"/>
      <c r="C14" s="57"/>
      <c r="D14" s="57"/>
      <c r="E14" s="57"/>
      <c r="F14" s="342"/>
      <c r="G14" s="342"/>
      <c r="H14" s="340"/>
      <c r="I14" s="340"/>
      <c r="J14" s="340"/>
      <c r="K14" s="340"/>
      <c r="L14" s="340"/>
      <c r="M14" s="340"/>
      <c r="N14" s="340"/>
      <c r="O14" s="342"/>
      <c r="P14" s="342"/>
      <c r="Q14" s="342"/>
      <c r="R14" s="342"/>
    </row>
    <row r="15" spans="1:18" s="22" customFormat="1" ht="12">
      <c r="A15" s="213" t="s">
        <v>198</v>
      </c>
      <c r="B15" s="57"/>
      <c r="C15" s="57"/>
      <c r="D15" s="57"/>
      <c r="E15" s="57"/>
      <c r="F15" s="342"/>
      <c r="G15" s="342"/>
      <c r="H15" s="340"/>
      <c r="I15" s="340"/>
      <c r="J15" s="340"/>
      <c r="K15" s="340"/>
      <c r="L15" s="340"/>
      <c r="M15" s="340"/>
      <c r="N15" s="340"/>
      <c r="O15" s="342"/>
      <c r="P15" s="342"/>
      <c r="Q15" s="342"/>
      <c r="R15" s="342"/>
    </row>
    <row r="16" spans="1:18" s="22" customFormat="1" ht="12">
      <c r="A16" s="213" t="s">
        <v>199</v>
      </c>
      <c r="B16" s="57">
        <v>5</v>
      </c>
      <c r="C16" s="57"/>
      <c r="D16" s="57"/>
      <c r="E16" s="57">
        <v>120</v>
      </c>
      <c r="F16" s="342"/>
      <c r="G16" s="342"/>
      <c r="H16" s="340"/>
      <c r="I16" s="340"/>
      <c r="J16" s="340"/>
      <c r="K16" s="340"/>
      <c r="L16" s="340"/>
      <c r="M16" s="340"/>
      <c r="N16" s="340"/>
      <c r="O16" s="342"/>
      <c r="P16" s="342"/>
      <c r="Q16" s="342"/>
      <c r="R16" s="342"/>
    </row>
    <row r="17" spans="1:18" s="22" customFormat="1" ht="12">
      <c r="A17" s="213" t="s">
        <v>200</v>
      </c>
      <c r="B17" s="57"/>
      <c r="C17" s="57"/>
      <c r="D17" s="57"/>
      <c r="E17" s="57"/>
      <c r="F17" s="342"/>
      <c r="G17" s="342"/>
      <c r="H17" s="340"/>
      <c r="I17" s="340"/>
      <c r="J17" s="340"/>
      <c r="K17" s="340"/>
      <c r="L17" s="340"/>
      <c r="M17" s="340"/>
      <c r="N17" s="340"/>
      <c r="O17" s="342"/>
      <c r="P17" s="342"/>
      <c r="Q17" s="342"/>
      <c r="R17" s="342"/>
    </row>
    <row r="18" spans="1:18" s="22" customFormat="1" ht="12">
      <c r="A18" s="213" t="s">
        <v>201</v>
      </c>
      <c r="B18" s="57">
        <v>2</v>
      </c>
      <c r="C18" s="57"/>
      <c r="D18" s="57"/>
      <c r="E18" s="57">
        <v>54</v>
      </c>
      <c r="F18" s="342"/>
      <c r="G18" s="342"/>
      <c r="H18" s="340"/>
      <c r="I18" s="340"/>
      <c r="J18" s="340"/>
      <c r="K18" s="340"/>
      <c r="L18" s="340"/>
      <c r="M18" s="340"/>
      <c r="N18" s="340"/>
      <c r="O18" s="342"/>
      <c r="P18" s="342"/>
      <c r="Q18" s="342"/>
      <c r="R18" s="342"/>
    </row>
    <row r="19" spans="1:18" s="22" customFormat="1" ht="12">
      <c r="A19" s="213" t="s">
        <v>202</v>
      </c>
      <c r="B19" s="57">
        <v>6</v>
      </c>
      <c r="C19" s="57"/>
      <c r="D19" s="57"/>
      <c r="E19" s="57">
        <v>171</v>
      </c>
      <c r="F19" s="342"/>
      <c r="G19" s="342"/>
      <c r="H19" s="340"/>
      <c r="I19" s="340"/>
      <c r="J19" s="340"/>
      <c r="K19" s="340"/>
      <c r="L19" s="340"/>
      <c r="M19" s="340"/>
      <c r="N19" s="340"/>
      <c r="O19" s="342"/>
      <c r="P19" s="342"/>
      <c r="Q19" s="342"/>
      <c r="R19" s="342"/>
    </row>
    <row r="20" spans="1:18" s="22" customFormat="1" ht="12">
      <c r="A20" s="213" t="s">
        <v>203</v>
      </c>
      <c r="B20" s="57"/>
      <c r="C20" s="57"/>
      <c r="D20" s="57"/>
      <c r="E20" s="57"/>
      <c r="F20" s="342"/>
      <c r="G20" s="342"/>
      <c r="H20" s="340"/>
      <c r="I20" s="340"/>
      <c r="J20" s="340"/>
      <c r="K20" s="340"/>
      <c r="L20" s="340"/>
      <c r="M20" s="340"/>
      <c r="N20" s="340"/>
      <c r="O20" s="342"/>
      <c r="P20" s="342"/>
      <c r="Q20" s="342"/>
      <c r="R20" s="342"/>
    </row>
    <row r="21" spans="1:18" s="22" customFormat="1" ht="12">
      <c r="A21" s="213" t="s">
        <v>204</v>
      </c>
      <c r="B21" s="57"/>
      <c r="C21" s="57"/>
      <c r="D21" s="57"/>
      <c r="E21" s="57"/>
      <c r="F21" s="342"/>
      <c r="G21" s="342"/>
      <c r="H21" s="340"/>
      <c r="I21" s="340"/>
      <c r="J21" s="340"/>
      <c r="K21" s="340"/>
      <c r="L21" s="340"/>
      <c r="M21" s="340"/>
      <c r="N21" s="340"/>
      <c r="O21" s="342"/>
      <c r="P21" s="342"/>
      <c r="Q21" s="342"/>
      <c r="R21" s="342"/>
    </row>
    <row r="22" spans="1:18" s="22" customFormat="1" ht="12">
      <c r="A22" s="213" t="s">
        <v>205</v>
      </c>
      <c r="B22" s="57"/>
      <c r="C22" s="57"/>
      <c r="D22" s="57"/>
      <c r="E22" s="57"/>
      <c r="F22" s="342"/>
      <c r="G22" s="342"/>
      <c r="H22" s="340"/>
      <c r="I22" s="340"/>
      <c r="J22" s="340"/>
      <c r="K22" s="340"/>
      <c r="L22" s="340"/>
      <c r="M22" s="340"/>
      <c r="N22" s="340"/>
      <c r="O22" s="342"/>
      <c r="P22" s="342"/>
      <c r="Q22" s="342"/>
      <c r="R22" s="342"/>
    </row>
    <row r="23" spans="1:18" s="22" customFormat="1" ht="12">
      <c r="A23" s="213" t="s">
        <v>206</v>
      </c>
      <c r="B23" s="57"/>
      <c r="C23" s="57"/>
      <c r="D23" s="57"/>
      <c r="E23" s="57"/>
      <c r="F23" s="342"/>
      <c r="G23" s="342"/>
      <c r="H23" s="340"/>
      <c r="I23" s="340"/>
      <c r="J23" s="340"/>
      <c r="K23" s="340"/>
      <c r="L23" s="340"/>
      <c r="M23" s="340"/>
      <c r="N23" s="340"/>
      <c r="O23" s="342"/>
      <c r="P23" s="342"/>
      <c r="Q23" s="342"/>
      <c r="R23" s="342"/>
    </row>
    <row r="24" spans="1:18" s="22" customFormat="1" ht="12">
      <c r="A24" s="45" t="s">
        <v>207</v>
      </c>
      <c r="B24" s="57">
        <f>B25+B26+B27</f>
        <v>0</v>
      </c>
      <c r="C24" s="57">
        <f>C25+C26+C27</f>
        <v>0</v>
      </c>
      <c r="D24" s="57">
        <f>D25+D26+D27</f>
        <v>6</v>
      </c>
      <c r="E24" s="57">
        <f>E25+E26+E27</f>
        <v>35</v>
      </c>
      <c r="F24" s="342"/>
      <c r="G24" s="342"/>
      <c r="H24" s="340"/>
      <c r="I24" s="340"/>
      <c r="J24" s="340"/>
      <c r="K24" s="340"/>
      <c r="L24" s="340"/>
      <c r="M24" s="340"/>
      <c r="N24" s="340"/>
      <c r="O24" s="342"/>
      <c r="P24" s="342"/>
      <c r="Q24" s="342"/>
      <c r="R24" s="342"/>
    </row>
    <row r="25" spans="1:18" s="22" customFormat="1" ht="12">
      <c r="A25" s="213" t="s">
        <v>208</v>
      </c>
      <c r="B25" s="57"/>
      <c r="C25" s="57"/>
      <c r="D25" s="57"/>
      <c r="E25" s="57"/>
      <c r="F25" s="342"/>
      <c r="G25" s="342"/>
      <c r="H25" s="340"/>
      <c r="I25" s="340"/>
      <c r="J25" s="340"/>
      <c r="K25" s="340"/>
      <c r="L25" s="340"/>
      <c r="M25" s="340"/>
      <c r="N25" s="340"/>
      <c r="O25" s="342"/>
      <c r="P25" s="342"/>
      <c r="Q25" s="342"/>
      <c r="R25" s="342"/>
    </row>
    <row r="26" spans="1:18" s="22" customFormat="1" ht="12">
      <c r="A26" s="213" t="s">
        <v>209</v>
      </c>
      <c r="B26" s="57"/>
      <c r="C26" s="57"/>
      <c r="D26" s="57"/>
      <c r="E26" s="57"/>
      <c r="F26" s="342"/>
      <c r="G26" s="342"/>
      <c r="H26" s="340"/>
      <c r="I26" s="340"/>
      <c r="J26" s="340"/>
      <c r="K26" s="340"/>
      <c r="L26" s="340"/>
      <c r="M26" s="340"/>
      <c r="N26" s="340"/>
      <c r="O26" s="342"/>
      <c r="P26" s="342"/>
      <c r="Q26" s="342"/>
      <c r="R26" s="342"/>
    </row>
    <row r="27" spans="1:18" s="22" customFormat="1" ht="12">
      <c r="A27" s="213" t="s">
        <v>210</v>
      </c>
      <c r="B27" s="57"/>
      <c r="C27" s="57"/>
      <c r="D27" s="57">
        <v>6</v>
      </c>
      <c r="E27" s="57">
        <v>35</v>
      </c>
      <c r="F27" s="342"/>
      <c r="G27" s="342"/>
      <c r="H27" s="340"/>
      <c r="I27" s="340"/>
      <c r="J27" s="340"/>
      <c r="K27" s="340"/>
      <c r="L27" s="340"/>
      <c r="M27" s="340"/>
      <c r="N27" s="340"/>
      <c r="O27" s="342"/>
      <c r="P27" s="342"/>
      <c r="Q27" s="342"/>
      <c r="R27" s="342"/>
    </row>
    <row r="28" spans="1:18" s="22" customFormat="1" ht="12">
      <c r="A28" s="210" t="s">
        <v>211</v>
      </c>
      <c r="B28" s="57">
        <f>B29+B30+B31</f>
        <v>0</v>
      </c>
      <c r="C28" s="57">
        <f>C29+C30+C31</f>
        <v>0</v>
      </c>
      <c r="D28" s="57">
        <f>D29+D30+D31</f>
        <v>0</v>
      </c>
      <c r="E28" s="57">
        <f>E29+E30+E31</f>
        <v>0</v>
      </c>
      <c r="F28" s="342"/>
      <c r="G28" s="342"/>
      <c r="H28" s="340"/>
      <c r="I28" s="340"/>
      <c r="J28" s="340"/>
      <c r="K28" s="340"/>
      <c r="L28" s="340"/>
      <c r="M28" s="340"/>
      <c r="N28" s="340"/>
      <c r="O28" s="342"/>
      <c r="P28" s="342"/>
      <c r="Q28" s="342"/>
      <c r="R28" s="342"/>
    </row>
    <row r="29" spans="1:18" s="22" customFormat="1" ht="12">
      <c r="A29" s="213" t="s">
        <v>212</v>
      </c>
      <c r="B29" s="57"/>
      <c r="C29" s="57"/>
      <c r="D29" s="57"/>
      <c r="E29" s="57"/>
      <c r="F29" s="342"/>
      <c r="G29" s="342"/>
      <c r="H29" s="340"/>
      <c r="I29" s="340"/>
      <c r="J29" s="340"/>
      <c r="K29" s="340"/>
      <c r="L29" s="340"/>
      <c r="M29" s="340"/>
      <c r="N29" s="340"/>
      <c r="O29" s="342"/>
      <c r="P29" s="342"/>
      <c r="Q29" s="342"/>
      <c r="R29" s="342"/>
    </row>
    <row r="30" spans="1:18" s="22" customFormat="1" ht="12">
      <c r="A30" s="213" t="s">
        <v>213</v>
      </c>
      <c r="B30" s="57"/>
      <c r="C30" s="57"/>
      <c r="D30" s="57"/>
      <c r="E30" s="57"/>
      <c r="F30" s="342"/>
      <c r="G30" s="342"/>
      <c r="H30" s="340"/>
      <c r="I30" s="340"/>
      <c r="J30" s="340"/>
      <c r="K30" s="340"/>
      <c r="L30" s="340"/>
      <c r="M30" s="340"/>
      <c r="N30" s="340"/>
      <c r="O30" s="342"/>
      <c r="P30" s="342"/>
      <c r="Q30" s="342"/>
      <c r="R30" s="342"/>
    </row>
    <row r="31" spans="1:18" s="22" customFormat="1" ht="12">
      <c r="A31" s="213" t="s">
        <v>214</v>
      </c>
      <c r="B31" s="57"/>
      <c r="C31" s="57"/>
      <c r="D31" s="57"/>
      <c r="E31" s="57"/>
      <c r="F31" s="342"/>
      <c r="G31" s="342"/>
      <c r="H31" s="340"/>
      <c r="I31" s="340"/>
      <c r="J31" s="340"/>
      <c r="K31" s="340"/>
      <c r="L31" s="340"/>
      <c r="M31" s="340"/>
      <c r="N31" s="340"/>
      <c r="O31" s="342"/>
      <c r="P31" s="342"/>
      <c r="Q31" s="342"/>
      <c r="R31" s="342"/>
    </row>
    <row r="32" spans="1:18" s="22" customFormat="1" ht="12">
      <c r="A32" s="210" t="s">
        <v>215</v>
      </c>
      <c r="B32" s="57">
        <f>B33+B34</f>
        <v>0</v>
      </c>
      <c r="C32" s="57">
        <f>C33+C34</f>
        <v>0</v>
      </c>
      <c r="D32" s="57">
        <f>D33+D34</f>
        <v>0</v>
      </c>
      <c r="E32" s="57">
        <f>E33+E34</f>
        <v>0</v>
      </c>
      <c r="F32" s="342"/>
      <c r="G32" s="342"/>
      <c r="H32" s="340"/>
      <c r="I32" s="340"/>
      <c r="J32" s="340"/>
      <c r="K32" s="340"/>
      <c r="L32" s="340"/>
      <c r="M32" s="340"/>
      <c r="N32" s="340"/>
      <c r="O32" s="342"/>
      <c r="P32" s="342"/>
      <c r="Q32" s="342"/>
      <c r="R32" s="342"/>
    </row>
    <row r="33" spans="1:18" s="22" customFormat="1" ht="12.75">
      <c r="A33" s="213" t="s">
        <v>216</v>
      </c>
      <c r="B33" s="57"/>
      <c r="C33" s="57"/>
      <c r="D33" s="57"/>
      <c r="E33" s="57"/>
      <c r="F33" s="342"/>
      <c r="G33" s="342"/>
      <c r="H33" s="340"/>
      <c r="I33" s="340"/>
      <c r="J33" s="340"/>
      <c r="K33" s="340"/>
      <c r="L33" s="340"/>
      <c r="M33" s="340"/>
      <c r="N33" s="340"/>
      <c r="O33" s="342"/>
      <c r="P33" s="342"/>
      <c r="Q33" s="342"/>
      <c r="R33" s="342"/>
    </row>
    <row r="34" spans="1:18" s="22" customFormat="1" ht="12">
      <c r="A34" s="213" t="s">
        <v>217</v>
      </c>
      <c r="B34" s="57"/>
      <c r="C34" s="57"/>
      <c r="D34" s="57"/>
      <c r="E34" s="57"/>
      <c r="F34" s="342"/>
      <c r="G34" s="342"/>
      <c r="H34" s="340"/>
      <c r="I34" s="340"/>
      <c r="J34" s="340"/>
      <c r="K34" s="340"/>
      <c r="L34" s="340"/>
      <c r="M34" s="340"/>
      <c r="N34" s="340"/>
      <c r="O34" s="342"/>
      <c r="P34" s="342"/>
      <c r="Q34" s="342"/>
      <c r="R34" s="342"/>
    </row>
    <row r="35" spans="1:18" s="22" customFormat="1" ht="12">
      <c r="A35" s="45" t="s">
        <v>218</v>
      </c>
      <c r="B35" s="57">
        <f>B36+B37+B38+B39+B40</f>
        <v>10</v>
      </c>
      <c r="C35" s="57">
        <f>C36+C37+C38+C39+C40</f>
        <v>0</v>
      </c>
      <c r="D35" s="57">
        <f>D36+D37+D38+D39+D40</f>
        <v>2</v>
      </c>
      <c r="E35" s="57">
        <f>E36+E37+E38+E39+E40</f>
        <v>272</v>
      </c>
      <c r="F35" s="342"/>
      <c r="G35" s="342"/>
      <c r="H35" s="340"/>
      <c r="I35" s="340"/>
      <c r="J35" s="340"/>
      <c r="K35" s="340"/>
      <c r="L35" s="340"/>
      <c r="M35" s="340"/>
      <c r="N35" s="340"/>
      <c r="O35" s="342"/>
      <c r="P35" s="342"/>
      <c r="Q35" s="342"/>
      <c r="R35" s="342"/>
    </row>
    <row r="36" spans="1:18" s="22" customFormat="1" ht="12">
      <c r="A36" s="213" t="s">
        <v>219</v>
      </c>
      <c r="B36" s="57">
        <v>10</v>
      </c>
      <c r="C36" s="57"/>
      <c r="D36" s="57">
        <v>2</v>
      </c>
      <c r="E36" s="57">
        <v>272</v>
      </c>
      <c r="F36" s="342"/>
      <c r="G36" s="342"/>
      <c r="H36" s="340"/>
      <c r="I36" s="340"/>
      <c r="J36" s="340"/>
      <c r="K36" s="340"/>
      <c r="L36" s="340"/>
      <c r="M36" s="340"/>
      <c r="N36" s="340"/>
      <c r="O36" s="342"/>
      <c r="P36" s="342"/>
      <c r="Q36" s="342"/>
      <c r="R36" s="342"/>
    </row>
    <row r="37" spans="1:18" s="22" customFormat="1" ht="12">
      <c r="A37" s="213" t="s">
        <v>220</v>
      </c>
      <c r="B37" s="57"/>
      <c r="C37" s="57"/>
      <c r="D37" s="57"/>
      <c r="E37" s="57"/>
      <c r="F37" s="342"/>
      <c r="G37" s="342"/>
      <c r="H37" s="340"/>
      <c r="I37" s="340"/>
      <c r="J37" s="340"/>
      <c r="K37" s="340"/>
      <c r="L37" s="340"/>
      <c r="M37" s="340"/>
      <c r="N37" s="340"/>
      <c r="O37" s="342"/>
      <c r="P37" s="342"/>
      <c r="Q37" s="342"/>
      <c r="R37" s="342"/>
    </row>
    <row r="38" spans="1:18" s="22" customFormat="1" ht="12">
      <c r="A38" s="213" t="s">
        <v>221</v>
      </c>
      <c r="B38" s="57"/>
      <c r="C38" s="57"/>
      <c r="D38" s="57"/>
      <c r="E38" s="57"/>
      <c r="F38" s="342"/>
      <c r="G38" s="342"/>
      <c r="H38" s="340"/>
      <c r="I38" s="340"/>
      <c r="J38" s="340"/>
      <c r="K38" s="340"/>
      <c r="L38" s="340"/>
      <c r="M38" s="340"/>
      <c r="N38" s="340"/>
      <c r="O38" s="342"/>
      <c r="P38" s="342"/>
      <c r="Q38" s="342"/>
      <c r="R38" s="342"/>
    </row>
    <row r="39" spans="1:18" s="22" customFormat="1" ht="12">
      <c r="A39" s="213" t="s">
        <v>222</v>
      </c>
      <c r="B39" s="57"/>
      <c r="C39" s="57"/>
      <c r="D39" s="57"/>
      <c r="E39" s="57"/>
      <c r="F39" s="342"/>
      <c r="G39" s="342"/>
      <c r="H39" s="340"/>
      <c r="I39" s="340"/>
      <c r="J39" s="340"/>
      <c r="K39" s="340"/>
      <c r="L39" s="340"/>
      <c r="M39" s="340"/>
      <c r="N39" s="340"/>
      <c r="O39" s="342"/>
      <c r="P39" s="342"/>
      <c r="Q39" s="342"/>
      <c r="R39" s="342"/>
    </row>
    <row r="40" spans="1:18" s="22" customFormat="1" ht="12">
      <c r="A40" s="213" t="s">
        <v>223</v>
      </c>
      <c r="B40" s="57"/>
      <c r="C40" s="57"/>
      <c r="D40" s="57"/>
      <c r="E40" s="57"/>
      <c r="F40" s="342"/>
      <c r="G40" s="342"/>
      <c r="H40" s="340"/>
      <c r="I40" s="340"/>
      <c r="J40" s="340"/>
      <c r="K40" s="340"/>
      <c r="L40" s="340"/>
      <c r="M40" s="340"/>
      <c r="N40" s="340"/>
      <c r="O40" s="342"/>
      <c r="P40" s="342"/>
      <c r="Q40" s="342"/>
      <c r="R40" s="342"/>
    </row>
    <row r="41" spans="1:18" s="22" customFormat="1" ht="12">
      <c r="A41" s="45" t="s">
        <v>224</v>
      </c>
      <c r="B41" s="57">
        <f>B42+B43+B44+B45+B46+B47+B48+B49+B50+B51+B52</f>
        <v>11</v>
      </c>
      <c r="C41" s="57">
        <f>C42+C43+C44+C45+C46+C47+C48+C49+C50+C51+C52</f>
        <v>91</v>
      </c>
      <c r="D41" s="57">
        <f>D42+D43+D44+D45+D46+D47+D48+D49+D50+D51+D52</f>
        <v>2</v>
      </c>
      <c r="E41" s="57">
        <f>E42+E43+E44+E45+E46+E47+E48+E49+E50+E51+E52</f>
        <v>428</v>
      </c>
      <c r="F41" s="342"/>
      <c r="G41" s="342"/>
      <c r="H41" s="340"/>
      <c r="I41" s="340"/>
      <c r="J41" s="340"/>
      <c r="K41" s="340"/>
      <c r="L41" s="340"/>
      <c r="M41" s="340"/>
      <c r="N41" s="340"/>
      <c r="O41" s="342"/>
      <c r="P41" s="342"/>
      <c r="Q41" s="342"/>
      <c r="R41" s="342"/>
    </row>
    <row r="42" spans="1:18" s="22" customFormat="1" ht="12">
      <c r="A42" s="213" t="s">
        <v>225</v>
      </c>
      <c r="B42" s="57">
        <v>5</v>
      </c>
      <c r="C42" s="57"/>
      <c r="D42" s="57"/>
      <c r="E42" s="57">
        <v>129</v>
      </c>
      <c r="F42" s="342"/>
      <c r="G42" s="342"/>
      <c r="H42" s="340"/>
      <c r="I42" s="340"/>
      <c r="J42" s="340"/>
      <c r="K42" s="340"/>
      <c r="L42" s="340"/>
      <c r="M42" s="340"/>
      <c r="N42" s="340"/>
      <c r="O42" s="342"/>
      <c r="P42" s="342"/>
      <c r="Q42" s="342"/>
      <c r="R42" s="342"/>
    </row>
    <row r="43" spans="1:18" s="22" customFormat="1" ht="12">
      <c r="A43" s="213" t="s">
        <v>226</v>
      </c>
      <c r="B43" s="57">
        <v>6</v>
      </c>
      <c r="C43" s="57"/>
      <c r="D43" s="57">
        <v>2</v>
      </c>
      <c r="E43" s="57">
        <v>175</v>
      </c>
      <c r="F43" s="342"/>
      <c r="G43" s="342"/>
      <c r="H43" s="340"/>
      <c r="I43" s="340"/>
      <c r="J43" s="340"/>
      <c r="K43" s="340"/>
      <c r="L43" s="340"/>
      <c r="M43" s="340"/>
      <c r="N43" s="340"/>
      <c r="O43" s="342"/>
      <c r="P43" s="342"/>
      <c r="Q43" s="342"/>
      <c r="R43" s="342"/>
    </row>
    <row r="44" spans="1:18" s="22" customFormat="1" ht="12">
      <c r="A44" s="213" t="s">
        <v>227</v>
      </c>
      <c r="B44" s="57"/>
      <c r="C44" s="57">
        <v>91</v>
      </c>
      <c r="D44" s="57"/>
      <c r="E44" s="57">
        <v>124</v>
      </c>
      <c r="F44" s="342"/>
      <c r="G44" s="342"/>
      <c r="H44" s="340"/>
      <c r="I44" s="340"/>
      <c r="J44" s="340"/>
      <c r="K44" s="340"/>
      <c r="L44" s="340"/>
      <c r="M44" s="340"/>
      <c r="N44" s="340"/>
      <c r="O44" s="342"/>
      <c r="P44" s="342"/>
      <c r="Q44" s="342"/>
      <c r="R44" s="342"/>
    </row>
    <row r="45" spans="1:18" s="22" customFormat="1" ht="12">
      <c r="A45" s="213" t="s">
        <v>228</v>
      </c>
      <c r="B45" s="57"/>
      <c r="C45" s="57"/>
      <c r="D45" s="57"/>
      <c r="E45" s="57"/>
      <c r="F45" s="342"/>
      <c r="G45" s="342"/>
      <c r="H45" s="340"/>
      <c r="I45" s="340"/>
      <c r="J45" s="340"/>
      <c r="K45" s="340"/>
      <c r="L45" s="340"/>
      <c r="M45" s="340"/>
      <c r="N45" s="340"/>
      <c r="O45" s="342"/>
      <c r="P45" s="342"/>
      <c r="Q45" s="342"/>
      <c r="R45" s="342"/>
    </row>
    <row r="46" spans="1:18" s="22" customFormat="1" ht="12">
      <c r="A46" s="213" t="s">
        <v>229</v>
      </c>
      <c r="B46" s="57"/>
      <c r="C46" s="57"/>
      <c r="D46" s="57"/>
      <c r="E46" s="48"/>
      <c r="F46" s="342"/>
      <c r="G46" s="342"/>
      <c r="H46" s="340"/>
      <c r="I46" s="340"/>
      <c r="J46" s="340"/>
      <c r="K46" s="340"/>
      <c r="L46" s="340"/>
      <c r="M46" s="340"/>
      <c r="N46" s="340"/>
      <c r="O46" s="342"/>
      <c r="P46" s="342"/>
      <c r="Q46" s="342"/>
      <c r="R46" s="342"/>
    </row>
    <row r="47" spans="1:18" s="22" customFormat="1" ht="12">
      <c r="A47" s="213" t="s">
        <v>230</v>
      </c>
      <c r="B47" s="57"/>
      <c r="C47" s="57"/>
      <c r="D47" s="57"/>
      <c r="E47" s="48"/>
      <c r="F47" s="342"/>
      <c r="G47" s="342"/>
      <c r="H47" s="340"/>
      <c r="I47" s="340"/>
      <c r="J47" s="340"/>
      <c r="K47" s="340"/>
      <c r="L47" s="340"/>
      <c r="M47" s="340"/>
      <c r="N47" s="340"/>
      <c r="O47" s="342"/>
      <c r="P47" s="342"/>
      <c r="Q47" s="342"/>
      <c r="R47" s="342"/>
    </row>
    <row r="48" spans="1:18" s="22" customFormat="1" ht="12">
      <c r="A48" s="213" t="s">
        <v>231</v>
      </c>
      <c r="B48" s="57"/>
      <c r="C48" s="57"/>
      <c r="D48" s="57"/>
      <c r="E48" s="48"/>
      <c r="F48" s="342"/>
      <c r="G48" s="342"/>
      <c r="H48" s="340"/>
      <c r="I48" s="340"/>
      <c r="J48" s="340"/>
      <c r="K48" s="340"/>
      <c r="L48" s="340"/>
      <c r="M48" s="340"/>
      <c r="N48" s="340"/>
      <c r="O48" s="342"/>
      <c r="P48" s="342"/>
      <c r="Q48" s="342"/>
      <c r="R48" s="342"/>
    </row>
    <row r="49" spans="1:18" s="22" customFormat="1" ht="12">
      <c r="A49" s="213" t="s">
        <v>232</v>
      </c>
      <c r="B49" s="57"/>
      <c r="C49" s="57"/>
      <c r="D49" s="57"/>
      <c r="E49" s="48"/>
      <c r="F49" s="342"/>
      <c r="G49" s="342"/>
      <c r="H49" s="340"/>
      <c r="I49" s="340"/>
      <c r="J49" s="340"/>
      <c r="K49" s="340"/>
      <c r="L49" s="340"/>
      <c r="M49" s="340"/>
      <c r="N49" s="340"/>
      <c r="O49" s="342"/>
      <c r="P49" s="342"/>
      <c r="Q49" s="342"/>
      <c r="R49" s="342"/>
    </row>
    <row r="50" spans="1:18" s="22" customFormat="1" ht="12">
      <c r="A50" s="213" t="s">
        <v>233</v>
      </c>
      <c r="B50" s="57"/>
      <c r="C50" s="57"/>
      <c r="D50" s="57"/>
      <c r="E50" s="48"/>
      <c r="F50" s="342"/>
      <c r="G50" s="342"/>
      <c r="H50" s="340"/>
      <c r="I50" s="340"/>
      <c r="J50" s="340"/>
      <c r="K50" s="340"/>
      <c r="L50" s="340"/>
      <c r="M50" s="340"/>
      <c r="N50" s="340"/>
      <c r="O50" s="342"/>
      <c r="P50" s="342"/>
      <c r="Q50" s="342"/>
      <c r="R50" s="342"/>
    </row>
    <row r="51" spans="1:18" s="22" customFormat="1" ht="12">
      <c r="A51" s="213" t="s">
        <v>234</v>
      </c>
      <c r="B51" s="57"/>
      <c r="C51" s="57"/>
      <c r="D51" s="57"/>
      <c r="E51" s="48"/>
      <c r="F51" s="342"/>
      <c r="G51" s="342"/>
      <c r="H51" s="340"/>
      <c r="I51" s="340"/>
      <c r="J51" s="340"/>
      <c r="K51" s="340"/>
      <c r="L51" s="340"/>
      <c r="M51" s="340"/>
      <c r="N51" s="340"/>
      <c r="O51" s="342"/>
      <c r="P51" s="342"/>
      <c r="Q51" s="342"/>
      <c r="R51" s="342"/>
    </row>
    <row r="52" spans="1:18" s="22" customFormat="1" ht="12">
      <c r="A52" s="213" t="s">
        <v>235</v>
      </c>
      <c r="B52" s="57"/>
      <c r="C52" s="57"/>
      <c r="D52" s="57"/>
      <c r="E52" s="48"/>
      <c r="F52" s="342"/>
      <c r="G52" s="342"/>
      <c r="H52" s="340"/>
      <c r="I52" s="340"/>
      <c r="J52" s="340"/>
      <c r="K52" s="340"/>
      <c r="L52" s="340"/>
      <c r="M52" s="340"/>
      <c r="N52" s="340"/>
      <c r="O52" s="342"/>
      <c r="P52" s="342"/>
      <c r="Q52" s="342"/>
      <c r="R52" s="342"/>
    </row>
    <row r="53" spans="1:18" s="22" customFormat="1" ht="12">
      <c r="A53" s="45" t="s">
        <v>236</v>
      </c>
      <c r="B53" s="57">
        <f>B54+B55+B56+B57+B58+B59</f>
        <v>9</v>
      </c>
      <c r="C53" s="57">
        <f>C54+C55+C56+C57+C58+C59</f>
        <v>0</v>
      </c>
      <c r="D53" s="57">
        <f>D54+D55+D56+D57+D58+D59</f>
        <v>3</v>
      </c>
      <c r="E53" s="57">
        <f>E54+E55+E56+E57+E58+E59</f>
        <v>259</v>
      </c>
      <c r="F53" s="342"/>
      <c r="G53" s="342"/>
      <c r="H53" s="340"/>
      <c r="I53" s="340"/>
      <c r="J53" s="340"/>
      <c r="K53" s="340"/>
      <c r="L53" s="340"/>
      <c r="M53" s="340"/>
      <c r="N53" s="340"/>
      <c r="O53" s="342"/>
      <c r="P53" s="342"/>
      <c r="Q53" s="342"/>
      <c r="R53" s="342"/>
    </row>
    <row r="54" spans="1:18" s="22" customFormat="1" ht="12">
      <c r="A54" s="213" t="s">
        <v>237</v>
      </c>
      <c r="B54" s="57"/>
      <c r="C54" s="57"/>
      <c r="D54" s="57"/>
      <c r="E54" s="57"/>
      <c r="F54" s="342"/>
      <c r="G54" s="342"/>
      <c r="H54" s="340"/>
      <c r="I54" s="340"/>
      <c r="J54" s="340"/>
      <c r="K54" s="340"/>
      <c r="L54" s="340"/>
      <c r="M54" s="340"/>
      <c r="N54" s="340"/>
      <c r="O54" s="342"/>
      <c r="P54" s="342"/>
      <c r="Q54" s="342"/>
      <c r="R54" s="342"/>
    </row>
    <row r="55" spans="1:18" s="22" customFormat="1" ht="12">
      <c r="A55" s="213" t="s">
        <v>238</v>
      </c>
      <c r="B55" s="57"/>
      <c r="C55" s="57"/>
      <c r="D55" s="57"/>
      <c r="E55" s="57"/>
      <c r="F55" s="342"/>
      <c r="G55" s="342"/>
      <c r="H55" s="340"/>
      <c r="I55" s="340"/>
      <c r="J55" s="340"/>
      <c r="K55" s="340"/>
      <c r="L55" s="340"/>
      <c r="M55" s="340"/>
      <c r="N55" s="340"/>
      <c r="O55" s="342"/>
      <c r="P55" s="342"/>
      <c r="Q55" s="342"/>
      <c r="R55" s="342"/>
    </row>
    <row r="56" spans="1:18" s="22" customFormat="1" ht="12">
      <c r="A56" s="213" t="s">
        <v>239</v>
      </c>
      <c r="B56" s="57">
        <v>9</v>
      </c>
      <c r="C56" s="57"/>
      <c r="D56" s="57">
        <v>3</v>
      </c>
      <c r="E56" s="57">
        <v>259</v>
      </c>
      <c r="F56" s="342"/>
      <c r="G56" s="342"/>
      <c r="H56" s="340"/>
      <c r="I56" s="340"/>
      <c r="J56" s="340"/>
      <c r="K56" s="340"/>
      <c r="L56" s="340"/>
      <c r="M56" s="340"/>
      <c r="N56" s="340"/>
      <c r="O56" s="342"/>
      <c r="P56" s="342"/>
      <c r="Q56" s="342"/>
      <c r="R56" s="342"/>
    </row>
    <row r="57" spans="1:18" s="22" customFormat="1" ht="12">
      <c r="A57" s="213" t="s">
        <v>240</v>
      </c>
      <c r="B57" s="57"/>
      <c r="C57" s="57"/>
      <c r="D57" s="57"/>
      <c r="E57" s="57"/>
      <c r="F57" s="342"/>
      <c r="G57" s="342"/>
      <c r="H57" s="340"/>
      <c r="I57" s="340"/>
      <c r="J57" s="340"/>
      <c r="K57" s="340"/>
      <c r="L57" s="340"/>
      <c r="M57" s="340"/>
      <c r="N57" s="340"/>
      <c r="O57" s="342"/>
      <c r="P57" s="342"/>
      <c r="Q57" s="342"/>
      <c r="R57" s="342"/>
    </row>
    <row r="58" spans="1:18" s="22" customFormat="1" ht="12">
      <c r="A58" s="213" t="s">
        <v>241</v>
      </c>
      <c r="B58" s="57"/>
      <c r="C58" s="57"/>
      <c r="D58" s="57"/>
      <c r="E58" s="57"/>
      <c r="F58" s="342"/>
      <c r="G58" s="342"/>
      <c r="H58" s="340"/>
      <c r="I58" s="340"/>
      <c r="J58" s="340"/>
      <c r="K58" s="340"/>
      <c r="L58" s="340"/>
      <c r="M58" s="340"/>
      <c r="N58" s="340"/>
      <c r="O58" s="342"/>
      <c r="P58" s="342"/>
      <c r="Q58" s="342"/>
      <c r="R58" s="342"/>
    </row>
    <row r="59" spans="1:18" s="22" customFormat="1" ht="12">
      <c r="A59" s="213" t="s">
        <v>242</v>
      </c>
      <c r="B59" s="57"/>
      <c r="C59" s="57"/>
      <c r="D59" s="57"/>
      <c r="E59" s="57"/>
      <c r="F59" s="342"/>
      <c r="G59" s="342"/>
      <c r="H59" s="340"/>
      <c r="I59" s="340"/>
      <c r="J59" s="340"/>
      <c r="K59" s="340"/>
      <c r="L59" s="340"/>
      <c r="M59" s="340"/>
      <c r="N59" s="340"/>
      <c r="O59" s="342"/>
      <c r="P59" s="342"/>
      <c r="Q59" s="342"/>
      <c r="R59" s="342"/>
    </row>
    <row r="60" spans="1:18" s="22" customFormat="1" ht="12">
      <c r="A60" s="45" t="s">
        <v>243</v>
      </c>
      <c r="B60" s="57">
        <f>B61+B62+B63+B64</f>
        <v>1</v>
      </c>
      <c r="C60" s="57">
        <f>C61+C62+C63+C64</f>
        <v>0</v>
      </c>
      <c r="D60" s="57">
        <f>D61+D62+D63+D64</f>
        <v>0</v>
      </c>
      <c r="E60" s="57">
        <f>E61+E62+E63+E64</f>
        <v>28</v>
      </c>
      <c r="F60" s="342"/>
      <c r="G60" s="342"/>
      <c r="H60" s="340"/>
      <c r="I60" s="340"/>
      <c r="J60" s="340"/>
      <c r="K60" s="340"/>
      <c r="L60" s="340"/>
      <c r="M60" s="340"/>
      <c r="N60" s="340"/>
      <c r="O60" s="342"/>
      <c r="P60" s="342"/>
      <c r="Q60" s="342"/>
      <c r="R60" s="342"/>
    </row>
    <row r="61" spans="1:18" s="22" customFormat="1" ht="12">
      <c r="A61" s="213" t="s">
        <v>244</v>
      </c>
      <c r="B61" s="57">
        <v>1</v>
      </c>
      <c r="C61" s="57"/>
      <c r="D61" s="57"/>
      <c r="E61" s="57">
        <v>28</v>
      </c>
      <c r="F61" s="342"/>
      <c r="G61" s="342"/>
      <c r="H61" s="340"/>
      <c r="I61" s="340"/>
      <c r="J61" s="340"/>
      <c r="K61" s="340"/>
      <c r="L61" s="340"/>
      <c r="M61" s="340"/>
      <c r="N61" s="340"/>
      <c r="O61" s="342"/>
      <c r="P61" s="342"/>
      <c r="Q61" s="342"/>
      <c r="R61" s="342"/>
    </row>
    <row r="62" spans="1:18" s="22" customFormat="1" ht="12">
      <c r="A62" s="213" t="s">
        <v>245</v>
      </c>
      <c r="B62" s="57"/>
      <c r="C62" s="57"/>
      <c r="D62" s="57"/>
      <c r="E62" s="57"/>
      <c r="F62" s="342"/>
      <c r="G62" s="342"/>
      <c r="H62" s="340"/>
      <c r="I62" s="340"/>
      <c r="J62" s="340"/>
      <c r="K62" s="340"/>
      <c r="L62" s="340"/>
      <c r="M62" s="340"/>
      <c r="N62" s="340"/>
      <c r="O62" s="342"/>
      <c r="P62" s="342"/>
      <c r="Q62" s="342"/>
      <c r="R62" s="342"/>
    </row>
    <row r="63" spans="1:18" s="22" customFormat="1" ht="12">
      <c r="A63" s="213" t="s">
        <v>246</v>
      </c>
      <c r="B63" s="57"/>
      <c r="C63" s="57"/>
      <c r="D63" s="57"/>
      <c r="E63" s="57"/>
      <c r="F63" s="342"/>
      <c r="G63" s="342"/>
      <c r="H63" s="340"/>
      <c r="I63" s="340"/>
      <c r="J63" s="340"/>
      <c r="K63" s="340"/>
      <c r="L63" s="340"/>
      <c r="M63" s="340"/>
      <c r="N63" s="340"/>
      <c r="O63" s="342"/>
      <c r="P63" s="342"/>
      <c r="Q63" s="342"/>
      <c r="R63" s="342"/>
    </row>
    <row r="64" spans="1:18" s="22" customFormat="1" ht="12">
      <c r="A64" s="213" t="s">
        <v>247</v>
      </c>
      <c r="B64" s="57"/>
      <c r="C64" s="57"/>
      <c r="D64" s="57"/>
      <c r="E64" s="57"/>
      <c r="F64" s="342"/>
      <c r="G64" s="342"/>
      <c r="H64" s="340"/>
      <c r="I64" s="340"/>
      <c r="J64" s="340"/>
      <c r="K64" s="340"/>
      <c r="L64" s="340"/>
      <c r="M64" s="340"/>
      <c r="N64" s="340"/>
      <c r="O64" s="342"/>
      <c r="P64" s="342"/>
      <c r="Q64" s="342"/>
      <c r="R64" s="342"/>
    </row>
    <row r="65" spans="1:18" s="22" customFormat="1" ht="12">
      <c r="A65" s="210" t="s">
        <v>248</v>
      </c>
      <c r="B65" s="57">
        <f>B66+B67+B68+B69+B70+B71+B72</f>
        <v>0</v>
      </c>
      <c r="C65" s="57">
        <f>C66+C67+C68+C69+C70+C71+C72</f>
        <v>0</v>
      </c>
      <c r="D65" s="57">
        <f>D66+D67+D68+D69+D70+D71+D72</f>
        <v>37</v>
      </c>
      <c r="E65" s="57">
        <f>E66+E67+E68+E69+E70+E71+E72</f>
        <v>217</v>
      </c>
      <c r="F65" s="342"/>
      <c r="G65" s="342"/>
      <c r="H65" s="340"/>
      <c r="I65" s="340"/>
      <c r="J65" s="340"/>
      <c r="K65" s="340"/>
      <c r="L65" s="340"/>
      <c r="M65" s="340"/>
      <c r="N65" s="340"/>
      <c r="O65" s="342"/>
      <c r="P65" s="342"/>
      <c r="Q65" s="342"/>
      <c r="R65" s="342"/>
    </row>
    <row r="66" spans="1:18" s="22" customFormat="1" ht="12">
      <c r="A66" s="213" t="s">
        <v>249</v>
      </c>
      <c r="B66" s="57"/>
      <c r="C66" s="57"/>
      <c r="D66" s="57">
        <v>37</v>
      </c>
      <c r="E66" s="57">
        <v>217</v>
      </c>
      <c r="F66" s="342"/>
      <c r="G66" s="342"/>
      <c r="H66" s="340"/>
      <c r="I66" s="340"/>
      <c r="J66" s="340"/>
      <c r="K66" s="340"/>
      <c r="L66" s="340"/>
      <c r="M66" s="340"/>
      <c r="N66" s="340"/>
      <c r="O66" s="342"/>
      <c r="P66" s="342"/>
      <c r="Q66" s="342"/>
      <c r="R66" s="342"/>
    </row>
    <row r="67" spans="1:18" s="22" customFormat="1" ht="12">
      <c r="A67" s="213" t="s">
        <v>250</v>
      </c>
      <c r="B67" s="57"/>
      <c r="C67" s="57"/>
      <c r="D67" s="57"/>
      <c r="E67" s="57"/>
      <c r="F67" s="342"/>
      <c r="G67" s="342"/>
      <c r="H67" s="340"/>
      <c r="I67" s="340"/>
      <c r="J67" s="340"/>
      <c r="K67" s="340"/>
      <c r="L67" s="340"/>
      <c r="M67" s="340"/>
      <c r="N67" s="340"/>
      <c r="O67" s="342"/>
      <c r="P67" s="342"/>
      <c r="Q67" s="342"/>
      <c r="R67" s="342"/>
    </row>
    <row r="68" spans="1:18" s="22" customFormat="1" ht="12">
      <c r="A68" s="213" t="s">
        <v>251</v>
      </c>
      <c r="B68" s="57"/>
      <c r="C68" s="57"/>
      <c r="D68" s="57"/>
      <c r="E68" s="57"/>
      <c r="F68" s="342"/>
      <c r="G68" s="342"/>
      <c r="H68" s="340"/>
      <c r="I68" s="340"/>
      <c r="J68" s="340"/>
      <c r="K68" s="340"/>
      <c r="L68" s="340"/>
      <c r="M68" s="340"/>
      <c r="N68" s="340"/>
      <c r="O68" s="342"/>
      <c r="P68" s="342"/>
      <c r="Q68" s="342"/>
      <c r="R68" s="342"/>
    </row>
    <row r="69" spans="1:18" s="22" customFormat="1" ht="12">
      <c r="A69" s="213" t="s">
        <v>252</v>
      </c>
      <c r="B69" s="57"/>
      <c r="C69" s="57"/>
      <c r="D69" s="57"/>
      <c r="E69" s="57"/>
      <c r="F69" s="342"/>
      <c r="G69" s="342"/>
      <c r="H69" s="340"/>
      <c r="I69" s="340"/>
      <c r="J69" s="340"/>
      <c r="K69" s="340"/>
      <c r="L69" s="340"/>
      <c r="M69" s="340"/>
      <c r="N69" s="340"/>
      <c r="O69" s="342"/>
      <c r="P69" s="342"/>
      <c r="Q69" s="342"/>
      <c r="R69" s="342"/>
    </row>
    <row r="70" spans="1:18" s="22" customFormat="1" ht="12">
      <c r="A70" s="213" t="s">
        <v>253</v>
      </c>
      <c r="B70" s="57"/>
      <c r="C70" s="57"/>
      <c r="D70" s="57"/>
      <c r="E70" s="57"/>
      <c r="F70" s="342"/>
      <c r="G70" s="342"/>
      <c r="H70" s="340"/>
      <c r="I70" s="340"/>
      <c r="J70" s="340"/>
      <c r="K70" s="340"/>
      <c r="L70" s="340"/>
      <c r="M70" s="340"/>
      <c r="N70" s="340"/>
      <c r="O70" s="342"/>
      <c r="P70" s="342"/>
      <c r="Q70" s="342"/>
      <c r="R70" s="342"/>
    </row>
    <row r="71" spans="1:18" s="22" customFormat="1" ht="12">
      <c r="A71" s="213" t="s">
        <v>254</v>
      </c>
      <c r="B71" s="57"/>
      <c r="C71" s="57"/>
      <c r="D71" s="57"/>
      <c r="E71" s="57"/>
      <c r="F71" s="342"/>
      <c r="G71" s="342"/>
      <c r="H71" s="340"/>
      <c r="I71" s="340"/>
      <c r="J71" s="340"/>
      <c r="K71" s="340"/>
      <c r="L71" s="340"/>
      <c r="M71" s="340"/>
      <c r="N71" s="340"/>
      <c r="O71" s="342"/>
      <c r="P71" s="342"/>
      <c r="Q71" s="342"/>
      <c r="R71" s="342"/>
    </row>
    <row r="72" spans="1:18" s="22" customFormat="1" ht="12">
      <c r="A72" s="213" t="s">
        <v>255</v>
      </c>
      <c r="B72" s="57"/>
      <c r="C72" s="57"/>
      <c r="D72" s="57"/>
      <c r="E72" s="57"/>
      <c r="F72" s="342"/>
      <c r="G72" s="342"/>
      <c r="H72" s="340"/>
      <c r="I72" s="340"/>
      <c r="J72" s="340"/>
      <c r="K72" s="340"/>
      <c r="L72" s="340"/>
      <c r="M72" s="340"/>
      <c r="N72" s="340"/>
      <c r="O72" s="342"/>
      <c r="P72" s="342"/>
      <c r="Q72" s="342"/>
      <c r="R72" s="342"/>
    </row>
    <row r="73" spans="1:18" s="22" customFormat="1" ht="12">
      <c r="A73" s="210" t="s">
        <v>256</v>
      </c>
      <c r="B73" s="57">
        <f>B74+B75+B76+B77+B78</f>
        <v>29</v>
      </c>
      <c r="C73" s="57">
        <f>C74+C75+C76+C77+C78</f>
        <v>0</v>
      </c>
      <c r="D73" s="57">
        <f>D74+D75+D76+D77+D78</f>
        <v>21</v>
      </c>
      <c r="E73" s="57">
        <f>E74+E75+E76+E77+E78</f>
        <v>893</v>
      </c>
      <c r="F73" s="342"/>
      <c r="G73" s="342"/>
      <c r="H73" s="340"/>
      <c r="I73" s="340"/>
      <c r="J73" s="340"/>
      <c r="K73" s="340"/>
      <c r="L73" s="340"/>
      <c r="M73" s="340"/>
      <c r="N73" s="340"/>
      <c r="O73" s="342"/>
      <c r="P73" s="342"/>
      <c r="Q73" s="342"/>
      <c r="R73" s="342"/>
    </row>
    <row r="74" spans="1:18" s="22" customFormat="1" ht="12">
      <c r="A74" s="213" t="s">
        <v>257</v>
      </c>
      <c r="B74" s="57">
        <v>22</v>
      </c>
      <c r="C74" s="57"/>
      <c r="D74" s="57">
        <v>18</v>
      </c>
      <c r="E74" s="57">
        <v>700</v>
      </c>
      <c r="F74" s="342"/>
      <c r="G74" s="342"/>
      <c r="H74" s="340"/>
      <c r="I74" s="340"/>
      <c r="J74" s="340"/>
      <c r="K74" s="340"/>
      <c r="L74" s="340"/>
      <c r="M74" s="340"/>
      <c r="N74" s="340"/>
      <c r="O74" s="342"/>
      <c r="P74" s="342"/>
      <c r="Q74" s="342"/>
      <c r="R74" s="342"/>
    </row>
    <row r="75" spans="1:18" s="22" customFormat="1" ht="12">
      <c r="A75" s="213" t="s">
        <v>258</v>
      </c>
      <c r="B75" s="57">
        <v>2</v>
      </c>
      <c r="C75" s="57"/>
      <c r="D75" s="57"/>
      <c r="E75" s="57">
        <v>55</v>
      </c>
      <c r="F75" s="342"/>
      <c r="G75" s="342"/>
      <c r="H75" s="340"/>
      <c r="I75" s="340"/>
      <c r="J75" s="340"/>
      <c r="K75" s="340"/>
      <c r="L75" s="340"/>
      <c r="M75" s="340"/>
      <c r="N75" s="340"/>
      <c r="O75" s="342"/>
      <c r="P75" s="342"/>
      <c r="Q75" s="342"/>
      <c r="R75" s="342"/>
    </row>
    <row r="76" spans="1:18" s="22" customFormat="1" ht="12">
      <c r="A76" s="213" t="s">
        <v>259</v>
      </c>
      <c r="B76" s="57">
        <v>5</v>
      </c>
      <c r="C76" s="57"/>
      <c r="D76" s="57">
        <v>3</v>
      </c>
      <c r="E76" s="57">
        <v>138</v>
      </c>
      <c r="F76" s="342"/>
      <c r="G76" s="342"/>
      <c r="H76" s="340"/>
      <c r="I76" s="340"/>
      <c r="J76" s="340"/>
      <c r="K76" s="340"/>
      <c r="L76" s="340"/>
      <c r="M76" s="340"/>
      <c r="N76" s="340"/>
      <c r="O76" s="342"/>
      <c r="P76" s="342"/>
      <c r="Q76" s="342"/>
      <c r="R76" s="342"/>
    </row>
    <row r="77" spans="1:18" s="22" customFormat="1" ht="12">
      <c r="A77" s="213" t="s">
        <v>260</v>
      </c>
      <c r="B77" s="57"/>
      <c r="C77" s="57"/>
      <c r="D77" s="57"/>
      <c r="E77" s="57"/>
      <c r="F77" s="342"/>
      <c r="G77" s="342"/>
      <c r="H77" s="340"/>
      <c r="I77" s="340"/>
      <c r="J77" s="340"/>
      <c r="K77" s="340"/>
      <c r="L77" s="340"/>
      <c r="M77" s="340"/>
      <c r="N77" s="340"/>
      <c r="O77" s="342"/>
      <c r="P77" s="342"/>
      <c r="Q77" s="342"/>
      <c r="R77" s="342"/>
    </row>
    <row r="78" spans="1:18" s="22" customFormat="1" ht="12">
      <c r="A78" s="213" t="s">
        <v>261</v>
      </c>
      <c r="B78" s="57"/>
      <c r="C78" s="57"/>
      <c r="D78" s="57"/>
      <c r="E78" s="57"/>
      <c r="F78" s="342"/>
      <c r="G78" s="342"/>
      <c r="H78" s="340"/>
      <c r="I78" s="340"/>
      <c r="J78" s="340"/>
      <c r="K78" s="340"/>
      <c r="L78" s="340"/>
      <c r="M78" s="340"/>
      <c r="N78" s="340"/>
      <c r="O78" s="342"/>
      <c r="P78" s="342"/>
      <c r="Q78" s="342"/>
      <c r="R78" s="342"/>
    </row>
    <row r="79" spans="1:18" s="22" customFormat="1" ht="13.5">
      <c r="A79" s="42" t="s">
        <v>262</v>
      </c>
      <c r="B79" s="57">
        <f>B80+B81</f>
        <v>0</v>
      </c>
      <c r="C79" s="57">
        <f>C80+C81</f>
        <v>0</v>
      </c>
      <c r="D79" s="57">
        <f>D80+D81</f>
        <v>0</v>
      </c>
      <c r="E79" s="57">
        <f>E80+E81</f>
        <v>0</v>
      </c>
      <c r="F79" s="342"/>
      <c r="G79" s="342"/>
      <c r="H79" s="340"/>
      <c r="I79" s="340"/>
      <c r="J79" s="340"/>
      <c r="K79" s="340"/>
      <c r="L79" s="340"/>
      <c r="M79" s="340"/>
      <c r="N79" s="340"/>
      <c r="O79" s="342"/>
      <c r="P79" s="342"/>
      <c r="Q79" s="342"/>
      <c r="R79" s="342"/>
    </row>
    <row r="80" spans="1:18" s="22" customFormat="1" ht="12.75">
      <c r="A80" s="99" t="s">
        <v>263</v>
      </c>
      <c r="B80" s="57"/>
      <c r="C80" s="57"/>
      <c r="D80" s="57"/>
      <c r="E80" s="57"/>
      <c r="F80" s="342"/>
      <c r="G80" s="342"/>
      <c r="H80" s="340"/>
      <c r="I80" s="340"/>
      <c r="J80" s="340"/>
      <c r="K80" s="340"/>
      <c r="L80" s="340"/>
      <c r="M80" s="340"/>
      <c r="N80" s="340"/>
      <c r="O80" s="342"/>
      <c r="P80" s="342"/>
      <c r="Q80" s="342"/>
      <c r="R80" s="342"/>
    </row>
    <row r="81" spans="1:18" s="22" customFormat="1" ht="12.75">
      <c r="A81" s="99" t="s">
        <v>264</v>
      </c>
      <c r="B81" s="57"/>
      <c r="C81" s="57"/>
      <c r="D81" s="57"/>
      <c r="E81" s="57"/>
      <c r="F81" s="342"/>
      <c r="G81" s="342"/>
      <c r="H81" s="340"/>
      <c r="I81" s="340"/>
      <c r="J81" s="340"/>
      <c r="K81" s="340"/>
      <c r="L81" s="340"/>
      <c r="M81" s="340"/>
      <c r="N81" s="340"/>
      <c r="O81" s="342"/>
      <c r="P81" s="342"/>
      <c r="Q81" s="342"/>
      <c r="R81" s="342"/>
    </row>
    <row r="82" spans="1:18" s="22" customFormat="1" ht="12">
      <c r="A82" s="45" t="s">
        <v>265</v>
      </c>
      <c r="B82" s="57">
        <f>B83+B84</f>
        <v>5</v>
      </c>
      <c r="C82" s="57">
        <f>C83+C84</f>
        <v>0</v>
      </c>
      <c r="D82" s="57">
        <f>D83+D84</f>
        <v>1</v>
      </c>
      <c r="E82" s="57">
        <f>E83+E84</f>
        <v>130</v>
      </c>
      <c r="F82" s="342"/>
      <c r="G82" s="342"/>
      <c r="H82" s="340"/>
      <c r="I82" s="340"/>
      <c r="J82" s="340"/>
      <c r="K82" s="340"/>
      <c r="L82" s="340"/>
      <c r="M82" s="340"/>
      <c r="N82" s="340"/>
      <c r="O82" s="342"/>
      <c r="P82" s="342"/>
      <c r="Q82" s="342"/>
      <c r="R82" s="342"/>
    </row>
    <row r="83" spans="1:18" s="22" customFormat="1" ht="12">
      <c r="A83" s="213" t="s">
        <v>266</v>
      </c>
      <c r="B83" s="57"/>
      <c r="C83" s="57"/>
      <c r="D83" s="57"/>
      <c r="E83" s="57"/>
      <c r="F83" s="342"/>
      <c r="G83" s="342"/>
      <c r="H83" s="340"/>
      <c r="I83" s="340"/>
      <c r="J83" s="340"/>
      <c r="K83" s="340"/>
      <c r="L83" s="340"/>
      <c r="M83" s="340"/>
      <c r="N83" s="340"/>
      <c r="O83" s="342"/>
      <c r="P83" s="342"/>
      <c r="Q83" s="342"/>
      <c r="R83" s="342"/>
    </row>
    <row r="84" spans="1:18" s="22" customFormat="1" ht="12">
      <c r="A84" s="213" t="s">
        <v>267</v>
      </c>
      <c r="B84" s="57">
        <v>5</v>
      </c>
      <c r="C84" s="57"/>
      <c r="D84" s="57">
        <v>1</v>
      </c>
      <c r="E84" s="57">
        <v>130</v>
      </c>
      <c r="F84" s="342"/>
      <c r="G84" s="342"/>
      <c r="H84" s="340"/>
      <c r="I84" s="340"/>
      <c r="J84" s="340"/>
      <c r="K84" s="340"/>
      <c r="L84" s="340"/>
      <c r="M84" s="340"/>
      <c r="N84" s="340"/>
      <c r="O84" s="342"/>
      <c r="P84" s="342"/>
      <c r="Q84" s="342"/>
      <c r="R84" s="342"/>
    </row>
    <row r="85" spans="1:18" s="22" customFormat="1" ht="12">
      <c r="A85" s="210" t="s">
        <v>268</v>
      </c>
      <c r="B85" s="57">
        <f>B86+B87+B88</f>
        <v>0</v>
      </c>
      <c r="C85" s="57">
        <f>C86+C87+C88</f>
        <v>0</v>
      </c>
      <c r="D85" s="57">
        <f>D86+D87+D88</f>
        <v>0</v>
      </c>
      <c r="E85" s="57">
        <f>E86+E87+E88</f>
        <v>0</v>
      </c>
      <c r="F85" s="342"/>
      <c r="G85" s="342"/>
      <c r="H85" s="340"/>
      <c r="I85" s="340"/>
      <c r="J85" s="340"/>
      <c r="K85" s="340"/>
      <c r="L85" s="340"/>
      <c r="M85" s="340"/>
      <c r="N85" s="340"/>
      <c r="O85" s="342"/>
      <c r="P85" s="342"/>
      <c r="Q85" s="342"/>
      <c r="R85" s="342"/>
    </row>
    <row r="86" spans="1:18" s="22" customFormat="1" ht="12">
      <c r="A86" s="213" t="s">
        <v>269</v>
      </c>
      <c r="B86" s="57"/>
      <c r="C86" s="57"/>
      <c r="D86" s="57"/>
      <c r="E86" s="57"/>
      <c r="F86" s="342"/>
      <c r="G86" s="342"/>
      <c r="H86" s="340"/>
      <c r="I86" s="340"/>
      <c r="J86" s="340"/>
      <c r="K86" s="340"/>
      <c r="L86" s="340"/>
      <c r="M86" s="340"/>
      <c r="N86" s="340"/>
      <c r="O86" s="342"/>
      <c r="P86" s="342"/>
      <c r="Q86" s="342"/>
      <c r="R86" s="342"/>
    </row>
    <row r="87" spans="1:18" s="22" customFormat="1" ht="12">
      <c r="A87" s="213" t="s">
        <v>270</v>
      </c>
      <c r="B87" s="57"/>
      <c r="C87" s="57"/>
      <c r="D87" s="57"/>
      <c r="E87" s="57"/>
      <c r="F87" s="342"/>
      <c r="G87" s="342"/>
      <c r="H87" s="340"/>
      <c r="I87" s="340"/>
      <c r="J87" s="340"/>
      <c r="K87" s="340"/>
      <c r="L87" s="340"/>
      <c r="M87" s="340"/>
      <c r="N87" s="340"/>
      <c r="O87" s="342"/>
      <c r="P87" s="342"/>
      <c r="Q87" s="342"/>
      <c r="R87" s="342"/>
    </row>
    <row r="88" spans="1:18" s="22" customFormat="1" ht="12">
      <c r="A88" s="213" t="s">
        <v>271</v>
      </c>
      <c r="B88" s="57"/>
      <c r="C88" s="57"/>
      <c r="D88" s="57"/>
      <c r="E88" s="57"/>
      <c r="F88" s="342"/>
      <c r="G88" s="342"/>
      <c r="H88" s="340"/>
      <c r="I88" s="340"/>
      <c r="J88" s="340"/>
      <c r="K88" s="340"/>
      <c r="L88" s="340"/>
      <c r="M88" s="340"/>
      <c r="N88" s="340"/>
      <c r="O88" s="342"/>
      <c r="P88" s="342"/>
      <c r="Q88" s="342"/>
      <c r="R88" s="342"/>
    </row>
    <row r="89" spans="1:18" s="22" customFormat="1" ht="12">
      <c r="A89" s="210" t="s">
        <v>272</v>
      </c>
      <c r="B89" s="57">
        <f>B90+B91</f>
        <v>0</v>
      </c>
      <c r="C89" s="57">
        <f>C90+C91</f>
        <v>0</v>
      </c>
      <c r="D89" s="57">
        <f>D90+D91</f>
        <v>0</v>
      </c>
      <c r="E89" s="57">
        <f>E90+E91</f>
        <v>0</v>
      </c>
      <c r="F89" s="342"/>
      <c r="G89" s="342"/>
      <c r="H89" s="340"/>
      <c r="I89" s="340"/>
      <c r="J89" s="340"/>
      <c r="K89" s="340"/>
      <c r="L89" s="340"/>
      <c r="M89" s="340"/>
      <c r="N89" s="340"/>
      <c r="O89" s="342"/>
      <c r="P89" s="342"/>
      <c r="Q89" s="342"/>
      <c r="R89" s="342"/>
    </row>
    <row r="90" spans="1:18" s="22" customFormat="1" ht="12">
      <c r="A90" s="57" t="s">
        <v>273</v>
      </c>
      <c r="B90" s="57"/>
      <c r="C90" s="57"/>
      <c r="D90" s="57"/>
      <c r="E90" s="57"/>
      <c r="F90" s="342"/>
      <c r="G90" s="342"/>
      <c r="H90" s="340"/>
      <c r="I90" s="340"/>
      <c r="J90" s="340"/>
      <c r="K90" s="340"/>
      <c r="L90" s="340"/>
      <c r="M90" s="340"/>
      <c r="N90" s="340"/>
      <c r="O90" s="342"/>
      <c r="P90" s="342"/>
      <c r="Q90" s="342"/>
      <c r="R90" s="342"/>
    </row>
    <row r="91" spans="1:18" s="22" customFormat="1" ht="12">
      <c r="A91" s="213" t="s">
        <v>274</v>
      </c>
      <c r="B91" s="57"/>
      <c r="C91" s="57"/>
      <c r="D91" s="57"/>
      <c r="E91" s="57"/>
      <c r="F91" s="342"/>
      <c r="G91" s="342"/>
      <c r="H91" s="340"/>
      <c r="I91" s="340"/>
      <c r="J91" s="340"/>
      <c r="K91" s="340"/>
      <c r="L91" s="340"/>
      <c r="M91" s="340"/>
      <c r="N91" s="340"/>
      <c r="O91" s="342"/>
      <c r="P91" s="342"/>
      <c r="Q91" s="342"/>
      <c r="R91" s="342"/>
    </row>
    <row r="92" spans="1:18" s="22" customFormat="1" ht="14.25">
      <c r="A92" s="210" t="s">
        <v>275</v>
      </c>
      <c r="B92" s="57">
        <f>B93+B94</f>
        <v>6</v>
      </c>
      <c r="C92" s="57">
        <f>C93+C94</f>
        <v>0</v>
      </c>
      <c r="D92" s="57">
        <f>D93+D94</f>
        <v>47</v>
      </c>
      <c r="E92" s="57">
        <f>E93+E94</f>
        <v>456</v>
      </c>
      <c r="F92" s="342"/>
      <c r="G92" s="342"/>
      <c r="H92" s="340"/>
      <c r="I92" s="340"/>
      <c r="J92" s="340"/>
      <c r="K92" s="340"/>
      <c r="L92" s="340"/>
      <c r="M92" s="340"/>
      <c r="N92" s="340"/>
      <c r="O92" s="268"/>
      <c r="P92" s="268"/>
      <c r="Q92" s="268"/>
      <c r="R92" s="268"/>
    </row>
    <row r="93" spans="1:18" s="22" customFormat="1" ht="14.25">
      <c r="A93" s="213" t="s">
        <v>276</v>
      </c>
      <c r="B93" s="57">
        <v>6</v>
      </c>
      <c r="C93" s="57"/>
      <c r="D93" s="57">
        <v>8</v>
      </c>
      <c r="E93" s="57">
        <v>214</v>
      </c>
      <c r="F93" s="342"/>
      <c r="G93" s="342"/>
      <c r="H93" s="340"/>
      <c r="I93" s="340"/>
      <c r="J93" s="340"/>
      <c r="K93" s="340"/>
      <c r="L93" s="340"/>
      <c r="M93" s="340"/>
      <c r="N93" s="340"/>
      <c r="O93" s="268"/>
      <c r="P93" s="268"/>
      <c r="Q93" s="268"/>
      <c r="R93" s="268"/>
    </row>
    <row r="94" spans="1:18" s="22" customFormat="1" ht="14.25">
      <c r="A94" s="213" t="s">
        <v>277</v>
      </c>
      <c r="B94" s="57"/>
      <c r="C94" s="57"/>
      <c r="D94" s="57">
        <v>39</v>
      </c>
      <c r="E94" s="57">
        <v>242</v>
      </c>
      <c r="F94" s="342"/>
      <c r="G94" s="342"/>
      <c r="H94" s="340"/>
      <c r="I94" s="340"/>
      <c r="J94" s="340"/>
      <c r="K94" s="340"/>
      <c r="L94" s="340"/>
      <c r="M94" s="340"/>
      <c r="N94" s="340"/>
      <c r="O94" s="268"/>
      <c r="P94" s="268"/>
      <c r="Q94" s="268"/>
      <c r="R94" s="268"/>
    </row>
    <row r="95" spans="1:18" s="22" customFormat="1" ht="14.25">
      <c r="A95" s="210" t="s">
        <v>278</v>
      </c>
      <c r="B95" s="57"/>
      <c r="C95" s="57"/>
      <c r="D95" s="57"/>
      <c r="E95" s="57"/>
      <c r="F95" s="342"/>
      <c r="G95" s="342"/>
      <c r="H95" s="340"/>
      <c r="I95" s="340"/>
      <c r="J95" s="340"/>
      <c r="K95" s="340"/>
      <c r="L95" s="340"/>
      <c r="M95" s="340"/>
      <c r="N95" s="340"/>
      <c r="O95" s="268"/>
      <c r="P95" s="268"/>
      <c r="Q95" s="268"/>
      <c r="R95" s="268"/>
    </row>
    <row r="96" spans="1:18" s="22" customFormat="1" ht="14.25">
      <c r="A96" s="45" t="s">
        <v>279</v>
      </c>
      <c r="B96" s="57"/>
      <c r="C96" s="57"/>
      <c r="D96" s="57"/>
      <c r="E96" s="57"/>
      <c r="F96" s="342"/>
      <c r="G96" s="342"/>
      <c r="H96" s="340"/>
      <c r="I96" s="340"/>
      <c r="J96" s="340"/>
      <c r="K96" s="340"/>
      <c r="L96" s="340"/>
      <c r="M96" s="340"/>
      <c r="N96" s="340"/>
      <c r="O96" s="268"/>
      <c r="P96" s="268"/>
      <c r="Q96" s="268"/>
      <c r="R96" s="268"/>
    </row>
    <row r="97" spans="8:18" s="22" customFormat="1" ht="14.25">
      <c r="H97" s="435"/>
      <c r="I97" s="435"/>
      <c r="J97" s="435"/>
      <c r="K97" s="435"/>
      <c r="L97" s="435"/>
      <c r="M97" s="435"/>
      <c r="N97" s="435"/>
      <c r="O97"/>
      <c r="P97"/>
      <c r="Q97"/>
      <c r="R97"/>
    </row>
    <row r="98" spans="8:18" s="22" customFormat="1" ht="14.25">
      <c r="H98" s="435"/>
      <c r="I98" s="435"/>
      <c r="J98" s="435"/>
      <c r="K98" s="435"/>
      <c r="L98" s="435"/>
      <c r="M98" s="435"/>
      <c r="N98" s="435"/>
      <c r="O98"/>
      <c r="P98"/>
      <c r="Q98"/>
      <c r="R98"/>
    </row>
  </sheetData>
  <sheetProtection/>
  <mergeCells count="17">
    <mergeCell ref="P5:P6"/>
    <mergeCell ref="Q5:Q6"/>
    <mergeCell ref="O4:Q4"/>
    <mergeCell ref="R4:R6"/>
    <mergeCell ref="B5:B6"/>
    <mergeCell ref="C5:C6"/>
    <mergeCell ref="D5:D6"/>
    <mergeCell ref="F5:F6"/>
    <mergeCell ref="G5:G6"/>
    <mergeCell ref="H5:N5"/>
    <mergeCell ref="O5:O6"/>
    <mergeCell ref="A2:N2"/>
    <mergeCell ref="A3:N3"/>
    <mergeCell ref="A4:A6"/>
    <mergeCell ref="B4:D4"/>
    <mergeCell ref="E4:E6"/>
    <mergeCell ref="F4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569"/>
  <sheetViews>
    <sheetView zoomScaleSheetLayoutView="100" zoomScalePageLayoutView="0" workbookViewId="0" topLeftCell="A1">
      <pane xSplit="2" ySplit="3" topLeftCell="C7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12" sqref="J212"/>
    </sheetView>
  </sheetViews>
  <sheetFormatPr defaultColWidth="9.00390625" defaultRowHeight="15.75" customHeight="1"/>
  <cols>
    <col min="1" max="1" width="52.00390625" style="29" customWidth="1"/>
    <col min="2" max="2" width="10.625" style="30" customWidth="1"/>
    <col min="3" max="3" width="9.875" style="30" customWidth="1"/>
    <col min="4" max="4" width="10.125" style="30" customWidth="1"/>
    <col min="5" max="5" width="13.25390625" style="30" customWidth="1"/>
    <col min="6" max="6" width="9.625" style="30" customWidth="1"/>
    <col min="7" max="7" width="9.75390625" style="30" customWidth="1"/>
    <col min="8" max="8" width="16.00390625" style="31" customWidth="1"/>
  </cols>
  <sheetData>
    <row r="1" spans="1:246" ht="15.75" customHeight="1">
      <c r="A1" s="32" t="s">
        <v>280</v>
      </c>
      <c r="B1" s="33"/>
      <c r="C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8" ht="30.75" customHeight="1">
      <c r="A2" s="389" t="s">
        <v>868</v>
      </c>
      <c r="B2" s="389"/>
      <c r="C2" s="389"/>
      <c r="D2" s="389"/>
      <c r="E2" s="389"/>
      <c r="F2" s="389"/>
      <c r="G2" s="389"/>
      <c r="H2" s="403"/>
    </row>
    <row r="3" spans="1:8" ht="30" customHeight="1">
      <c r="A3" s="404" t="s">
        <v>281</v>
      </c>
      <c r="B3" s="404"/>
      <c r="C3" s="404"/>
      <c r="D3" s="404"/>
      <c r="E3" s="35"/>
      <c r="F3" s="31"/>
      <c r="G3" s="31"/>
      <c r="H3" s="36" t="s">
        <v>2</v>
      </c>
    </row>
    <row r="4" spans="1:8" s="22" customFormat="1" ht="15.75" customHeight="1">
      <c r="A4" s="398" t="s">
        <v>172</v>
      </c>
      <c r="B4" s="406" t="s">
        <v>175</v>
      </c>
      <c r="C4" s="405" t="s">
        <v>176</v>
      </c>
      <c r="D4" s="405"/>
      <c r="E4" s="395" t="s">
        <v>178</v>
      </c>
      <c r="F4" s="397"/>
      <c r="G4" s="397"/>
      <c r="H4" s="400" t="s">
        <v>179</v>
      </c>
    </row>
    <row r="5" spans="1:8" s="22" customFormat="1" ht="15.75" customHeight="1">
      <c r="A5" s="398"/>
      <c r="B5" s="406"/>
      <c r="C5" s="406" t="s">
        <v>182</v>
      </c>
      <c r="D5" s="406" t="s">
        <v>183</v>
      </c>
      <c r="E5" s="376" t="s">
        <v>184</v>
      </c>
      <c r="F5" s="398" t="s">
        <v>185</v>
      </c>
      <c r="G5" s="398" t="s">
        <v>186</v>
      </c>
      <c r="H5" s="401"/>
    </row>
    <row r="6" spans="1:8" s="22" customFormat="1" ht="15.75" customHeight="1">
      <c r="A6" s="398"/>
      <c r="B6" s="406"/>
      <c r="C6" s="406"/>
      <c r="D6" s="406"/>
      <c r="E6" s="378"/>
      <c r="F6" s="399"/>
      <c r="G6" s="399"/>
      <c r="H6" s="402"/>
    </row>
    <row r="7" spans="1:8" s="23" customFormat="1" ht="15.75" customHeight="1">
      <c r="A7" s="42" t="s">
        <v>11</v>
      </c>
      <c r="B7" s="43">
        <f aca="true" t="shared" si="0" ref="B7:G7">B8+B12+B13+B26+B30+B32+B33+B59+B67</f>
        <v>1341</v>
      </c>
      <c r="C7" s="43">
        <f t="shared" si="0"/>
        <v>5</v>
      </c>
      <c r="D7" s="43">
        <f t="shared" si="0"/>
        <v>1193</v>
      </c>
      <c r="E7" s="44">
        <f t="shared" si="0"/>
        <v>915</v>
      </c>
      <c r="F7" s="43">
        <f t="shared" si="0"/>
        <v>0</v>
      </c>
      <c r="G7" s="43">
        <f t="shared" si="0"/>
        <v>278</v>
      </c>
      <c r="H7" s="45"/>
    </row>
    <row r="8" spans="1:8" s="23" customFormat="1" ht="15.75" customHeight="1">
      <c r="A8" s="46" t="s">
        <v>282</v>
      </c>
      <c r="B8" s="43">
        <f aca="true" t="shared" si="1" ref="B8:G8">SUM(B9:B11)</f>
        <v>77</v>
      </c>
      <c r="C8" s="43">
        <f t="shared" si="1"/>
        <v>0</v>
      </c>
      <c r="D8" s="43">
        <f t="shared" si="1"/>
        <v>77</v>
      </c>
      <c r="E8" s="43">
        <f t="shared" si="1"/>
        <v>71</v>
      </c>
      <c r="F8" s="43">
        <f t="shared" si="1"/>
        <v>0</v>
      </c>
      <c r="G8" s="43">
        <f t="shared" si="1"/>
        <v>6</v>
      </c>
      <c r="H8" s="47"/>
    </row>
    <row r="9" spans="1:8" s="23" customFormat="1" ht="15.75" customHeight="1">
      <c r="A9" s="48" t="s">
        <v>283</v>
      </c>
      <c r="B9" s="49">
        <v>18</v>
      </c>
      <c r="C9" s="49"/>
      <c r="D9" s="49">
        <v>18</v>
      </c>
      <c r="E9" s="49">
        <v>18</v>
      </c>
      <c r="F9" s="49"/>
      <c r="G9" s="49"/>
      <c r="H9" s="50"/>
    </row>
    <row r="10" spans="1:8" s="23" customFormat="1" ht="15.75" customHeight="1">
      <c r="A10" s="48" t="s">
        <v>284</v>
      </c>
      <c r="B10" s="49">
        <v>28</v>
      </c>
      <c r="C10" s="49"/>
      <c r="D10" s="49">
        <v>28</v>
      </c>
      <c r="E10" s="49">
        <v>25</v>
      </c>
      <c r="F10" s="49"/>
      <c r="G10" s="49">
        <v>3</v>
      </c>
      <c r="H10" s="50"/>
    </row>
    <row r="11" spans="1:8" s="23" customFormat="1" ht="15.75" customHeight="1">
      <c r="A11" s="48" t="s">
        <v>285</v>
      </c>
      <c r="B11" s="49">
        <v>31</v>
      </c>
      <c r="C11" s="49"/>
      <c r="D11" s="49">
        <v>31</v>
      </c>
      <c r="E11" s="49">
        <v>28</v>
      </c>
      <c r="F11" s="49"/>
      <c r="G11" s="49">
        <v>3</v>
      </c>
      <c r="H11" s="50"/>
    </row>
    <row r="12" spans="1:8" s="23" customFormat="1" ht="15.75" customHeight="1">
      <c r="A12" s="51" t="s">
        <v>286</v>
      </c>
      <c r="B12" s="43"/>
      <c r="C12" s="52"/>
      <c r="D12" s="52"/>
      <c r="E12" s="53"/>
      <c r="F12" s="54"/>
      <c r="G12" s="54"/>
      <c r="H12" s="47"/>
    </row>
    <row r="13" spans="1:8" s="23" customFormat="1" ht="15.75" customHeight="1">
      <c r="A13" s="46" t="s">
        <v>287</v>
      </c>
      <c r="B13" s="43">
        <f aca="true" t="shared" si="2" ref="B13:G13">SUM(B14:B25)</f>
        <v>135</v>
      </c>
      <c r="C13" s="43">
        <f t="shared" si="2"/>
        <v>0</v>
      </c>
      <c r="D13" s="43">
        <f t="shared" si="2"/>
        <v>135</v>
      </c>
      <c r="E13" s="43">
        <f t="shared" si="2"/>
        <v>135</v>
      </c>
      <c r="F13" s="43">
        <f t="shared" si="2"/>
        <v>0</v>
      </c>
      <c r="G13" s="43">
        <f t="shared" si="2"/>
        <v>0</v>
      </c>
      <c r="H13" s="47"/>
    </row>
    <row r="14" spans="1:8" s="23" customFormat="1" ht="15.75" customHeight="1">
      <c r="A14" s="55" t="s">
        <v>288</v>
      </c>
      <c r="B14" s="38">
        <v>7</v>
      </c>
      <c r="C14" s="38"/>
      <c r="D14" s="38">
        <v>7</v>
      </c>
      <c r="E14" s="38">
        <v>7</v>
      </c>
      <c r="F14" s="38"/>
      <c r="G14" s="38"/>
      <c r="H14" s="56"/>
    </row>
    <row r="15" spans="1:8" s="23" customFormat="1" ht="15.75" customHeight="1">
      <c r="A15" s="55" t="s">
        <v>289</v>
      </c>
      <c r="B15" s="38">
        <v>15</v>
      </c>
      <c r="C15" s="38"/>
      <c r="D15" s="38">
        <v>15</v>
      </c>
      <c r="E15" s="38">
        <v>15</v>
      </c>
      <c r="F15" s="38"/>
      <c r="G15" s="38"/>
      <c r="H15" s="56"/>
    </row>
    <row r="16" spans="1:8" s="23" customFormat="1" ht="15.75" customHeight="1">
      <c r="A16" s="57" t="s">
        <v>290</v>
      </c>
      <c r="B16" s="58">
        <v>15</v>
      </c>
      <c r="C16" s="59"/>
      <c r="D16" s="58">
        <v>15</v>
      </c>
      <c r="E16" s="58">
        <v>15</v>
      </c>
      <c r="F16" s="58"/>
      <c r="G16" s="60"/>
      <c r="H16" s="50"/>
    </row>
    <row r="17" spans="1:8" s="23" customFormat="1" ht="15.75" customHeight="1">
      <c r="A17" s="57" t="s">
        <v>291</v>
      </c>
      <c r="B17" s="58">
        <v>2</v>
      </c>
      <c r="C17" s="59"/>
      <c r="D17" s="58">
        <v>2</v>
      </c>
      <c r="E17" s="58">
        <v>2</v>
      </c>
      <c r="F17" s="61"/>
      <c r="G17" s="60"/>
      <c r="H17" s="50"/>
    </row>
    <row r="18" spans="1:8" s="23" customFormat="1" ht="15.75" customHeight="1">
      <c r="A18" s="57" t="s">
        <v>292</v>
      </c>
      <c r="B18" s="58">
        <v>6</v>
      </c>
      <c r="C18" s="59"/>
      <c r="D18" s="58">
        <v>6</v>
      </c>
      <c r="E18" s="58">
        <v>6</v>
      </c>
      <c r="F18" s="61"/>
      <c r="G18" s="60"/>
      <c r="H18" s="50"/>
    </row>
    <row r="19" spans="1:8" s="23" customFormat="1" ht="15.75" customHeight="1">
      <c r="A19" s="57" t="s">
        <v>293</v>
      </c>
      <c r="B19" s="58">
        <v>2</v>
      </c>
      <c r="C19" s="59"/>
      <c r="D19" s="58">
        <v>2</v>
      </c>
      <c r="E19" s="58">
        <v>2</v>
      </c>
      <c r="F19" s="61"/>
      <c r="G19" s="60"/>
      <c r="H19" s="50"/>
    </row>
    <row r="20" spans="1:8" s="23" customFormat="1" ht="15.75" customHeight="1">
      <c r="A20" s="57" t="s">
        <v>294</v>
      </c>
      <c r="B20" s="58">
        <v>40</v>
      </c>
      <c r="C20" s="59"/>
      <c r="D20" s="58">
        <v>40</v>
      </c>
      <c r="E20" s="58">
        <v>40</v>
      </c>
      <c r="F20" s="61"/>
      <c r="G20" s="60"/>
      <c r="H20" s="50"/>
    </row>
    <row r="21" spans="1:8" s="23" customFormat="1" ht="15.75" customHeight="1">
      <c r="A21" s="57" t="s">
        <v>295</v>
      </c>
      <c r="B21" s="58">
        <v>3</v>
      </c>
      <c r="C21" s="59"/>
      <c r="D21" s="58">
        <v>3</v>
      </c>
      <c r="E21" s="58">
        <v>3</v>
      </c>
      <c r="F21" s="61"/>
      <c r="G21" s="60"/>
      <c r="H21" s="50"/>
    </row>
    <row r="22" spans="1:8" s="23" customFormat="1" ht="15.75" customHeight="1">
      <c r="A22" s="57" t="s">
        <v>296</v>
      </c>
      <c r="B22" s="58">
        <v>5</v>
      </c>
      <c r="C22" s="59"/>
      <c r="D22" s="58">
        <v>5</v>
      </c>
      <c r="E22" s="58">
        <v>5</v>
      </c>
      <c r="F22" s="61"/>
      <c r="G22" s="60"/>
      <c r="H22" s="50"/>
    </row>
    <row r="23" spans="1:8" s="23" customFormat="1" ht="15.75" customHeight="1">
      <c r="A23" s="57" t="s">
        <v>297</v>
      </c>
      <c r="B23" s="58">
        <v>10</v>
      </c>
      <c r="C23" s="59"/>
      <c r="D23" s="58">
        <v>10</v>
      </c>
      <c r="E23" s="58">
        <v>10</v>
      </c>
      <c r="F23" s="58"/>
      <c r="G23" s="60"/>
      <c r="H23" s="50"/>
    </row>
    <row r="24" spans="1:8" s="23" customFormat="1" ht="15.75" customHeight="1">
      <c r="A24" s="57" t="s">
        <v>298</v>
      </c>
      <c r="B24" s="58">
        <v>10</v>
      </c>
      <c r="C24" s="59"/>
      <c r="D24" s="58">
        <v>10</v>
      </c>
      <c r="E24" s="58">
        <v>10</v>
      </c>
      <c r="F24" s="58"/>
      <c r="G24" s="59"/>
      <c r="H24" s="50"/>
    </row>
    <row r="25" spans="1:8" s="23" customFormat="1" ht="15.75" customHeight="1">
      <c r="A25" s="57" t="s">
        <v>299</v>
      </c>
      <c r="B25" s="58">
        <v>20</v>
      </c>
      <c r="C25" s="59"/>
      <c r="D25" s="58">
        <v>20</v>
      </c>
      <c r="E25" s="58">
        <v>20</v>
      </c>
      <c r="F25" s="58"/>
      <c r="G25" s="59"/>
      <c r="H25" s="50"/>
    </row>
    <row r="26" spans="1:8" s="23" customFormat="1" ht="15.75" customHeight="1">
      <c r="A26" s="46" t="s">
        <v>300</v>
      </c>
      <c r="B26" s="43">
        <f aca="true" t="shared" si="3" ref="B26:G26">SUM(B27:B29)</f>
        <v>49</v>
      </c>
      <c r="C26" s="43">
        <f t="shared" si="3"/>
        <v>5</v>
      </c>
      <c r="D26" s="43">
        <f t="shared" si="3"/>
        <v>44</v>
      </c>
      <c r="E26" s="43">
        <f t="shared" si="3"/>
        <v>44</v>
      </c>
      <c r="F26" s="43">
        <f t="shared" si="3"/>
        <v>0</v>
      </c>
      <c r="G26" s="43">
        <f t="shared" si="3"/>
        <v>0</v>
      </c>
      <c r="H26" s="47"/>
    </row>
    <row r="27" spans="1:8" s="23" customFormat="1" ht="15.75" customHeight="1">
      <c r="A27" s="62" t="s">
        <v>301</v>
      </c>
      <c r="B27" s="63">
        <v>9</v>
      </c>
      <c r="C27" s="63"/>
      <c r="D27" s="63">
        <v>9</v>
      </c>
      <c r="E27" s="63">
        <v>9</v>
      </c>
      <c r="F27" s="63"/>
      <c r="G27" s="64"/>
      <c r="H27" s="65" t="s">
        <v>302</v>
      </c>
    </row>
    <row r="28" spans="1:8" s="23" customFormat="1" ht="15.75" customHeight="1">
      <c r="A28" s="62" t="s">
        <v>303</v>
      </c>
      <c r="B28" s="63">
        <v>30</v>
      </c>
      <c r="C28" s="63">
        <v>5</v>
      </c>
      <c r="D28" s="63">
        <v>25</v>
      </c>
      <c r="E28" s="63">
        <v>25</v>
      </c>
      <c r="F28" s="63"/>
      <c r="G28" s="64"/>
      <c r="H28" s="65"/>
    </row>
    <row r="29" spans="1:8" s="23" customFormat="1" ht="15.75" customHeight="1">
      <c r="A29" s="62" t="s">
        <v>304</v>
      </c>
      <c r="B29" s="63">
        <v>10</v>
      </c>
      <c r="C29" s="63"/>
      <c r="D29" s="63">
        <v>10</v>
      </c>
      <c r="E29" s="63">
        <v>10</v>
      </c>
      <c r="F29" s="63"/>
      <c r="G29" s="64"/>
      <c r="H29" s="65"/>
    </row>
    <row r="30" spans="1:8" s="23" customFormat="1" ht="15.75" customHeight="1">
      <c r="A30" s="46" t="s">
        <v>305</v>
      </c>
      <c r="B30" s="43">
        <f>SUM(C30:D30)</f>
        <v>0</v>
      </c>
      <c r="C30" s="52"/>
      <c r="D30" s="52"/>
      <c r="E30" s="53"/>
      <c r="F30" s="54"/>
      <c r="G30" s="54"/>
      <c r="H30" s="66"/>
    </row>
    <row r="31" spans="1:8" s="23" customFormat="1" ht="15.75" customHeight="1">
      <c r="A31" s="46" t="s">
        <v>306</v>
      </c>
      <c r="B31" s="43">
        <f>SUM(C31:D31)</f>
        <v>0</v>
      </c>
      <c r="C31" s="52"/>
      <c r="D31" s="52"/>
      <c r="E31" s="53"/>
      <c r="F31" s="54"/>
      <c r="G31" s="54"/>
      <c r="H31" s="66"/>
    </row>
    <row r="32" spans="1:8" s="23" customFormat="1" ht="15.75" customHeight="1">
      <c r="A32" s="46" t="s">
        <v>307</v>
      </c>
      <c r="B32" s="53">
        <v>10</v>
      </c>
      <c r="C32" s="53"/>
      <c r="D32" s="53">
        <v>10</v>
      </c>
      <c r="E32" s="53">
        <v>10</v>
      </c>
      <c r="F32" s="53"/>
      <c r="G32" s="53"/>
      <c r="H32" s="67" t="s">
        <v>308</v>
      </c>
    </row>
    <row r="33" spans="1:8" s="23" customFormat="1" ht="15.75" customHeight="1">
      <c r="A33" s="46" t="s">
        <v>309</v>
      </c>
      <c r="B33" s="43">
        <f aca="true" t="shared" si="4" ref="B33:G33">SUM(B34:B58)</f>
        <v>851</v>
      </c>
      <c r="C33" s="43">
        <f t="shared" si="4"/>
        <v>0</v>
      </c>
      <c r="D33" s="43">
        <f t="shared" si="4"/>
        <v>708</v>
      </c>
      <c r="E33" s="43">
        <f t="shared" si="4"/>
        <v>526</v>
      </c>
      <c r="F33" s="43">
        <f t="shared" si="4"/>
        <v>0</v>
      </c>
      <c r="G33" s="43">
        <f t="shared" si="4"/>
        <v>182</v>
      </c>
      <c r="H33" s="66"/>
    </row>
    <row r="34" spans="1:8" s="23" customFormat="1" ht="15.75" customHeight="1">
      <c r="A34" s="57" t="s">
        <v>310</v>
      </c>
      <c r="B34" s="58">
        <v>20</v>
      </c>
      <c r="C34" s="59"/>
      <c r="D34" s="58">
        <v>20</v>
      </c>
      <c r="E34" s="58">
        <v>17</v>
      </c>
      <c r="F34" s="58"/>
      <c r="G34" s="58">
        <v>3</v>
      </c>
      <c r="H34" s="47"/>
    </row>
    <row r="35" spans="1:8" s="23" customFormat="1" ht="15.75" customHeight="1">
      <c r="A35" s="57" t="s">
        <v>311</v>
      </c>
      <c r="B35" s="58">
        <v>10</v>
      </c>
      <c r="C35" s="59"/>
      <c r="D35" s="58">
        <v>10</v>
      </c>
      <c r="E35" s="58">
        <v>4</v>
      </c>
      <c r="F35" s="58"/>
      <c r="G35" s="58">
        <v>6</v>
      </c>
      <c r="H35" s="47"/>
    </row>
    <row r="36" spans="1:8" s="23" customFormat="1" ht="15.75" customHeight="1">
      <c r="A36" s="57" t="s">
        <v>312</v>
      </c>
      <c r="B36" s="58">
        <v>12</v>
      </c>
      <c r="C36" s="59"/>
      <c r="D36" s="58">
        <v>12</v>
      </c>
      <c r="E36" s="58">
        <v>7</v>
      </c>
      <c r="F36" s="58"/>
      <c r="G36" s="58">
        <v>5</v>
      </c>
      <c r="H36" s="47"/>
    </row>
    <row r="37" spans="1:8" s="23" customFormat="1" ht="15.75" customHeight="1">
      <c r="A37" s="57" t="s">
        <v>313</v>
      </c>
      <c r="B37" s="58">
        <v>15</v>
      </c>
      <c r="C37" s="59"/>
      <c r="D37" s="58">
        <v>15</v>
      </c>
      <c r="E37" s="58">
        <v>15</v>
      </c>
      <c r="F37" s="58"/>
      <c r="G37" s="58"/>
      <c r="H37" s="47"/>
    </row>
    <row r="38" spans="1:8" s="23" customFormat="1" ht="15.75" customHeight="1">
      <c r="A38" s="57" t="s">
        <v>314</v>
      </c>
      <c r="B38" s="58">
        <v>10</v>
      </c>
      <c r="C38" s="59"/>
      <c r="D38" s="58">
        <v>10</v>
      </c>
      <c r="E38" s="58">
        <v>10</v>
      </c>
      <c r="F38" s="58"/>
      <c r="G38" s="58"/>
      <c r="H38" s="47"/>
    </row>
    <row r="39" spans="1:8" s="23" customFormat="1" ht="15.75" customHeight="1">
      <c r="A39" s="39" t="s">
        <v>315</v>
      </c>
      <c r="B39" s="58">
        <v>120</v>
      </c>
      <c r="C39" s="59"/>
      <c r="D39" s="58">
        <v>72</v>
      </c>
      <c r="E39" s="58">
        <v>72</v>
      </c>
      <c r="F39" s="58"/>
      <c r="G39" s="58"/>
      <c r="H39" s="47"/>
    </row>
    <row r="40" spans="1:8" s="23" customFormat="1" ht="15.75" customHeight="1">
      <c r="A40" s="57" t="s">
        <v>316</v>
      </c>
      <c r="B40" s="58">
        <v>7</v>
      </c>
      <c r="C40" s="59"/>
      <c r="D40" s="58">
        <v>7</v>
      </c>
      <c r="E40" s="58">
        <v>7</v>
      </c>
      <c r="F40" s="58"/>
      <c r="G40" s="58"/>
      <c r="H40" s="47"/>
    </row>
    <row r="41" spans="1:8" s="23" customFormat="1" ht="15.75" customHeight="1">
      <c r="A41" s="57" t="s">
        <v>317</v>
      </c>
      <c r="B41" s="58">
        <v>2</v>
      </c>
      <c r="C41" s="59"/>
      <c r="D41" s="58">
        <v>2</v>
      </c>
      <c r="E41" s="58">
        <v>2</v>
      </c>
      <c r="F41" s="58"/>
      <c r="G41" s="58"/>
      <c r="H41" s="47"/>
    </row>
    <row r="42" spans="1:8" s="23" customFormat="1" ht="15.75" customHeight="1">
      <c r="A42" s="68" t="s">
        <v>318</v>
      </c>
      <c r="B42" s="58">
        <v>240</v>
      </c>
      <c r="C42" s="59"/>
      <c r="D42" s="58">
        <v>145</v>
      </c>
      <c r="E42" s="58">
        <v>80</v>
      </c>
      <c r="F42" s="58"/>
      <c r="G42" s="58">
        <v>65</v>
      </c>
      <c r="H42" s="47"/>
    </row>
    <row r="43" spans="1:8" s="23" customFormat="1" ht="15.75" customHeight="1">
      <c r="A43" s="68" t="s">
        <v>319</v>
      </c>
      <c r="B43" s="58">
        <v>6</v>
      </c>
      <c r="C43" s="59"/>
      <c r="D43" s="58">
        <v>6</v>
      </c>
      <c r="E43" s="58">
        <v>6</v>
      </c>
      <c r="F43" s="58"/>
      <c r="G43" s="58"/>
      <c r="H43" s="47"/>
    </row>
    <row r="44" spans="1:8" s="23" customFormat="1" ht="15.75" customHeight="1">
      <c r="A44" s="68" t="s">
        <v>320</v>
      </c>
      <c r="B44" s="58">
        <v>10</v>
      </c>
      <c r="C44" s="59"/>
      <c r="D44" s="58">
        <v>10</v>
      </c>
      <c r="E44" s="58">
        <v>10</v>
      </c>
      <c r="F44" s="58"/>
      <c r="G44" s="58"/>
      <c r="H44" s="47"/>
    </row>
    <row r="45" spans="1:8" s="23" customFormat="1" ht="15.75" customHeight="1">
      <c r="A45" s="69" t="s">
        <v>321</v>
      </c>
      <c r="B45" s="58">
        <v>10</v>
      </c>
      <c r="C45" s="59"/>
      <c r="D45" s="58">
        <v>10</v>
      </c>
      <c r="E45" s="58">
        <v>10</v>
      </c>
      <c r="F45" s="58"/>
      <c r="G45" s="58"/>
      <c r="H45" s="47"/>
    </row>
    <row r="46" spans="1:8" s="23" customFormat="1" ht="15.75" customHeight="1">
      <c r="A46" s="69" t="s">
        <v>322</v>
      </c>
      <c r="B46" s="58">
        <v>10</v>
      </c>
      <c r="C46" s="59"/>
      <c r="D46" s="58">
        <v>10</v>
      </c>
      <c r="E46" s="58">
        <v>10</v>
      </c>
      <c r="F46" s="58"/>
      <c r="G46" s="58"/>
      <c r="H46" s="47"/>
    </row>
    <row r="47" spans="1:8" s="23" customFormat="1" ht="15.75" customHeight="1">
      <c r="A47" s="69" t="s">
        <v>323</v>
      </c>
      <c r="B47" s="58">
        <v>2</v>
      </c>
      <c r="C47" s="59"/>
      <c r="D47" s="58">
        <v>2</v>
      </c>
      <c r="E47" s="58">
        <v>2</v>
      </c>
      <c r="F47" s="58"/>
      <c r="G47" s="58"/>
      <c r="H47" s="47"/>
    </row>
    <row r="48" spans="1:8" s="23" customFormat="1" ht="15.75" customHeight="1">
      <c r="A48" s="48" t="s">
        <v>324</v>
      </c>
      <c r="B48" s="40">
        <v>5</v>
      </c>
      <c r="C48" s="38"/>
      <c r="D48" s="38">
        <v>5</v>
      </c>
      <c r="E48" s="40">
        <v>5</v>
      </c>
      <c r="F48" s="38"/>
      <c r="G48" s="38"/>
      <c r="H48" s="39"/>
    </row>
    <row r="49" spans="1:8" s="23" customFormat="1" ht="15.75" customHeight="1">
      <c r="A49" s="37" t="s">
        <v>325</v>
      </c>
      <c r="B49" s="40">
        <v>10</v>
      </c>
      <c r="C49" s="38"/>
      <c r="D49" s="38">
        <v>10</v>
      </c>
      <c r="E49" s="40">
        <v>10</v>
      </c>
      <c r="F49" s="38"/>
      <c r="G49" s="38"/>
      <c r="H49" s="39"/>
    </row>
    <row r="50" spans="1:8" s="23" customFormat="1" ht="15.75" customHeight="1">
      <c r="A50" s="48" t="s">
        <v>326</v>
      </c>
      <c r="B50" s="49">
        <v>45</v>
      </c>
      <c r="C50" s="49"/>
      <c r="D50" s="49">
        <v>45</v>
      </c>
      <c r="E50" s="49">
        <v>45</v>
      </c>
      <c r="F50" s="49"/>
      <c r="G50" s="49"/>
      <c r="H50" s="47"/>
    </row>
    <row r="51" spans="1:8" s="24" customFormat="1" ht="15.75" customHeight="1">
      <c r="A51" s="37" t="s">
        <v>327</v>
      </c>
      <c r="B51" s="49">
        <v>14</v>
      </c>
      <c r="C51" s="49"/>
      <c r="D51" s="49">
        <v>14</v>
      </c>
      <c r="E51" s="49">
        <v>14</v>
      </c>
      <c r="F51" s="49"/>
      <c r="G51" s="49"/>
      <c r="H51" s="47"/>
    </row>
    <row r="52" spans="1:8" s="24" customFormat="1" ht="15.75" customHeight="1">
      <c r="A52" s="48" t="s">
        <v>328</v>
      </c>
      <c r="B52" s="49">
        <v>160</v>
      </c>
      <c r="C52" s="49"/>
      <c r="D52" s="49">
        <v>160</v>
      </c>
      <c r="E52" s="49">
        <v>80</v>
      </c>
      <c r="F52" s="49"/>
      <c r="G52" s="49">
        <v>80</v>
      </c>
      <c r="H52" s="47"/>
    </row>
    <row r="53" spans="1:8" s="24" customFormat="1" ht="15.75" customHeight="1">
      <c r="A53" s="48" t="s">
        <v>329</v>
      </c>
      <c r="B53" s="49">
        <v>10</v>
      </c>
      <c r="C53" s="49"/>
      <c r="D53" s="49">
        <v>10</v>
      </c>
      <c r="E53" s="49">
        <v>10</v>
      </c>
      <c r="F53" s="49"/>
      <c r="G53" s="49"/>
      <c r="H53" s="47"/>
    </row>
    <row r="54" spans="1:8" s="24" customFormat="1" ht="15.75" customHeight="1">
      <c r="A54" s="48" t="s">
        <v>330</v>
      </c>
      <c r="B54" s="49">
        <v>40</v>
      </c>
      <c r="C54" s="49"/>
      <c r="D54" s="49">
        <v>40</v>
      </c>
      <c r="E54" s="49">
        <v>40</v>
      </c>
      <c r="F54" s="49"/>
      <c r="G54" s="49"/>
      <c r="H54" s="47"/>
    </row>
    <row r="55" spans="1:8" s="24" customFormat="1" ht="15.75" customHeight="1">
      <c r="A55" s="48" t="s">
        <v>331</v>
      </c>
      <c r="B55" s="49">
        <v>5</v>
      </c>
      <c r="C55" s="49"/>
      <c r="D55" s="49">
        <v>5</v>
      </c>
      <c r="E55" s="49">
        <v>5</v>
      </c>
      <c r="F55" s="49"/>
      <c r="G55" s="49"/>
      <c r="H55" s="47"/>
    </row>
    <row r="56" spans="1:8" s="24" customFormat="1" ht="15.75" customHeight="1">
      <c r="A56" s="48" t="s">
        <v>332</v>
      </c>
      <c r="B56" s="49">
        <v>30</v>
      </c>
      <c r="C56" s="49"/>
      <c r="D56" s="49">
        <v>30</v>
      </c>
      <c r="E56" s="49">
        <v>30</v>
      </c>
      <c r="F56" s="49"/>
      <c r="G56" s="49"/>
      <c r="H56" s="47"/>
    </row>
    <row r="57" spans="1:8" s="25" customFormat="1" ht="15.75" customHeight="1">
      <c r="A57" s="48" t="s">
        <v>333</v>
      </c>
      <c r="B57" s="49">
        <v>30</v>
      </c>
      <c r="C57" s="49"/>
      <c r="D57" s="49">
        <v>30</v>
      </c>
      <c r="E57" s="49">
        <v>30</v>
      </c>
      <c r="F57" s="49"/>
      <c r="G57" s="49"/>
      <c r="H57" s="47"/>
    </row>
    <row r="58" spans="1:8" s="23" customFormat="1" ht="15.75" customHeight="1">
      <c r="A58" s="48" t="s">
        <v>334</v>
      </c>
      <c r="B58" s="49">
        <v>28</v>
      </c>
      <c r="C58" s="49"/>
      <c r="D58" s="49">
        <v>28</v>
      </c>
      <c r="E58" s="49">
        <v>5</v>
      </c>
      <c r="F58" s="49"/>
      <c r="G58" s="49">
        <v>23</v>
      </c>
      <c r="H58" s="47"/>
    </row>
    <row r="59" spans="1:8" s="23" customFormat="1" ht="15.75" customHeight="1">
      <c r="A59" s="46" t="s">
        <v>335</v>
      </c>
      <c r="B59" s="43">
        <f aca="true" t="shared" si="5" ref="B59:G59">SUM(B60:B66)</f>
        <v>142</v>
      </c>
      <c r="C59" s="43">
        <f t="shared" si="5"/>
        <v>0</v>
      </c>
      <c r="D59" s="43">
        <f t="shared" si="5"/>
        <v>142</v>
      </c>
      <c r="E59" s="43">
        <f t="shared" si="5"/>
        <v>52</v>
      </c>
      <c r="F59" s="43">
        <f t="shared" si="5"/>
        <v>0</v>
      </c>
      <c r="G59" s="43">
        <f t="shared" si="5"/>
        <v>90</v>
      </c>
      <c r="H59" s="66"/>
    </row>
    <row r="60" spans="1:8" s="23" customFormat="1" ht="15.75" customHeight="1">
      <c r="A60" s="70" t="s">
        <v>336</v>
      </c>
      <c r="B60" s="49">
        <v>6</v>
      </c>
      <c r="C60" s="49"/>
      <c r="D60" s="49">
        <v>6</v>
      </c>
      <c r="E60" s="49">
        <v>6</v>
      </c>
      <c r="F60" s="49"/>
      <c r="G60" s="49"/>
      <c r="H60" s="47"/>
    </row>
    <row r="61" spans="1:8" s="23" customFormat="1" ht="15.75" customHeight="1">
      <c r="A61" s="70" t="s">
        <v>337</v>
      </c>
      <c r="B61" s="49">
        <v>6</v>
      </c>
      <c r="C61" s="49"/>
      <c r="D61" s="49">
        <v>6</v>
      </c>
      <c r="E61" s="49">
        <v>6</v>
      </c>
      <c r="F61" s="49"/>
      <c r="G61" s="49"/>
      <c r="H61" s="47"/>
    </row>
    <row r="62" spans="1:8" s="25" customFormat="1" ht="15.75" customHeight="1">
      <c r="A62" s="70" t="s">
        <v>338</v>
      </c>
      <c r="B62" s="71"/>
      <c r="C62" s="72"/>
      <c r="D62" s="72"/>
      <c r="E62" s="73"/>
      <c r="F62" s="74"/>
      <c r="G62" s="74"/>
      <c r="H62" s="47"/>
    </row>
    <row r="63" spans="1:8" s="25" customFormat="1" ht="15.75" customHeight="1">
      <c r="A63" s="41" t="s">
        <v>339</v>
      </c>
      <c r="B63" s="38">
        <v>120</v>
      </c>
      <c r="C63" s="38"/>
      <c r="D63" s="38">
        <v>120</v>
      </c>
      <c r="E63" s="40">
        <v>30</v>
      </c>
      <c r="F63" s="38"/>
      <c r="G63" s="38">
        <v>90</v>
      </c>
      <c r="H63" s="39"/>
    </row>
    <row r="64" spans="1:8" s="25" customFormat="1" ht="15.75" customHeight="1">
      <c r="A64" s="75" t="s">
        <v>340</v>
      </c>
      <c r="B64" s="76">
        <v>1</v>
      </c>
      <c r="C64" s="76"/>
      <c r="D64" s="76">
        <v>1</v>
      </c>
      <c r="E64" s="76">
        <v>1</v>
      </c>
      <c r="F64" s="76"/>
      <c r="G64" s="76"/>
      <c r="H64" s="77"/>
    </row>
    <row r="65" spans="1:8" s="25" customFormat="1" ht="15.75" customHeight="1">
      <c r="A65" s="75" t="s">
        <v>341</v>
      </c>
      <c r="B65" s="76">
        <v>5</v>
      </c>
      <c r="C65" s="76"/>
      <c r="D65" s="76">
        <v>5</v>
      </c>
      <c r="E65" s="76">
        <v>5</v>
      </c>
      <c r="F65" s="76"/>
      <c r="G65" s="76"/>
      <c r="H65" s="77"/>
    </row>
    <row r="66" spans="1:8" s="25" customFormat="1" ht="15.75" customHeight="1">
      <c r="A66" s="75" t="s">
        <v>342</v>
      </c>
      <c r="B66" s="76">
        <v>4</v>
      </c>
      <c r="C66" s="76"/>
      <c r="D66" s="76">
        <v>4</v>
      </c>
      <c r="E66" s="76">
        <v>4</v>
      </c>
      <c r="F66" s="76"/>
      <c r="G66" s="76"/>
      <c r="H66" s="77"/>
    </row>
    <row r="67" spans="1:8" s="25" customFormat="1" ht="15.75" customHeight="1">
      <c r="A67" s="46" t="s">
        <v>343</v>
      </c>
      <c r="B67" s="43">
        <f aca="true" t="shared" si="6" ref="B67:G67">SUM(B68:B72)</f>
        <v>77</v>
      </c>
      <c r="C67" s="43">
        <f t="shared" si="6"/>
        <v>0</v>
      </c>
      <c r="D67" s="43">
        <f t="shared" si="6"/>
        <v>77</v>
      </c>
      <c r="E67" s="43">
        <f t="shared" si="6"/>
        <v>77</v>
      </c>
      <c r="F67" s="43">
        <f t="shared" si="6"/>
        <v>0</v>
      </c>
      <c r="G67" s="43">
        <f t="shared" si="6"/>
        <v>0</v>
      </c>
      <c r="H67" s="47"/>
    </row>
    <row r="68" spans="1:8" s="25" customFormat="1" ht="15.75" customHeight="1">
      <c r="A68" s="78" t="s">
        <v>344</v>
      </c>
      <c r="B68" s="79">
        <v>30</v>
      </c>
      <c r="C68" s="80"/>
      <c r="D68" s="79">
        <v>30</v>
      </c>
      <c r="E68" s="79">
        <v>30</v>
      </c>
      <c r="F68" s="81"/>
      <c r="G68" s="82"/>
      <c r="H68" s="83"/>
    </row>
    <row r="69" spans="1:8" s="25" customFormat="1" ht="15.75" customHeight="1">
      <c r="A69" s="78" t="s">
        <v>345</v>
      </c>
      <c r="B69" s="79">
        <v>35</v>
      </c>
      <c r="C69" s="80"/>
      <c r="D69" s="79">
        <v>35</v>
      </c>
      <c r="E69" s="79">
        <v>35</v>
      </c>
      <c r="F69" s="81"/>
      <c r="G69" s="82"/>
      <c r="H69" s="83"/>
    </row>
    <row r="70" spans="1:8" s="25" customFormat="1" ht="15.75" customHeight="1">
      <c r="A70" s="78" t="s">
        <v>346</v>
      </c>
      <c r="B70" s="79">
        <v>2</v>
      </c>
      <c r="C70" s="80"/>
      <c r="D70" s="79">
        <v>2</v>
      </c>
      <c r="E70" s="79">
        <v>2</v>
      </c>
      <c r="F70" s="81"/>
      <c r="G70" s="82"/>
      <c r="H70" s="83"/>
    </row>
    <row r="71" spans="1:8" s="25" customFormat="1" ht="15.75" customHeight="1">
      <c r="A71" s="78" t="s">
        <v>347</v>
      </c>
      <c r="B71" s="79">
        <v>10</v>
      </c>
      <c r="C71" s="80"/>
      <c r="D71" s="79">
        <v>10</v>
      </c>
      <c r="E71" s="79">
        <v>10</v>
      </c>
      <c r="F71" s="81"/>
      <c r="G71" s="82"/>
      <c r="H71" s="83"/>
    </row>
    <row r="72" spans="1:8" s="25" customFormat="1" ht="15.75" customHeight="1">
      <c r="A72" s="70" t="s">
        <v>348</v>
      </c>
      <c r="B72" s="72"/>
      <c r="C72" s="72"/>
      <c r="D72" s="72"/>
      <c r="E72" s="73"/>
      <c r="F72" s="74"/>
      <c r="G72" s="74"/>
      <c r="H72" s="47"/>
    </row>
    <row r="73" spans="1:8" s="25" customFormat="1" ht="15.75" customHeight="1">
      <c r="A73" s="42" t="s">
        <v>13</v>
      </c>
      <c r="B73" s="43">
        <f aca="true" t="shared" si="7" ref="B73:G73">B74+B97</f>
        <v>2059.2</v>
      </c>
      <c r="C73" s="43">
        <f t="shared" si="7"/>
        <v>147</v>
      </c>
      <c r="D73" s="84">
        <f t="shared" si="7"/>
        <v>1688.2</v>
      </c>
      <c r="E73" s="44">
        <f t="shared" si="7"/>
        <v>1233.2</v>
      </c>
      <c r="F73" s="43">
        <f t="shared" si="7"/>
        <v>70</v>
      </c>
      <c r="G73" s="43">
        <f t="shared" si="7"/>
        <v>385</v>
      </c>
      <c r="H73" s="66"/>
    </row>
    <row r="74" spans="1:8" s="25" customFormat="1" ht="15.75" customHeight="1">
      <c r="A74" s="46" t="s">
        <v>349</v>
      </c>
      <c r="B74" s="43">
        <f aca="true" t="shared" si="8" ref="B74:G74">SUM(B75:B96)</f>
        <v>2049.2</v>
      </c>
      <c r="C74" s="43">
        <f t="shared" si="8"/>
        <v>147</v>
      </c>
      <c r="D74" s="84">
        <f t="shared" si="8"/>
        <v>1678.2</v>
      </c>
      <c r="E74" s="85">
        <f t="shared" si="8"/>
        <v>1223.2</v>
      </c>
      <c r="F74" s="43">
        <f t="shared" si="8"/>
        <v>70</v>
      </c>
      <c r="G74" s="43">
        <f t="shared" si="8"/>
        <v>385</v>
      </c>
      <c r="H74" s="86"/>
    </row>
    <row r="75" spans="1:9" s="25" customFormat="1" ht="15.75" customHeight="1">
      <c r="A75" s="87" t="s">
        <v>350</v>
      </c>
      <c r="B75" s="88">
        <v>64</v>
      </c>
      <c r="C75" s="59"/>
      <c r="D75" s="88">
        <v>64</v>
      </c>
      <c r="E75" s="89">
        <v>64</v>
      </c>
      <c r="F75" s="88"/>
      <c r="G75" s="89"/>
      <c r="H75" s="90"/>
      <c r="I75" s="114"/>
    </row>
    <row r="76" spans="1:9" s="25" customFormat="1" ht="15.75" customHeight="1">
      <c r="A76" s="87" t="s">
        <v>351</v>
      </c>
      <c r="B76" s="88">
        <v>210</v>
      </c>
      <c r="C76" s="59"/>
      <c r="D76" s="88">
        <v>210</v>
      </c>
      <c r="E76" s="89">
        <v>110</v>
      </c>
      <c r="F76" s="88"/>
      <c r="G76" s="89">
        <v>100</v>
      </c>
      <c r="H76" s="90"/>
      <c r="I76" s="114"/>
    </row>
    <row r="77" spans="1:9" s="25" customFormat="1" ht="15.75" customHeight="1">
      <c r="A77" s="87" t="s">
        <v>352</v>
      </c>
      <c r="B77" s="91">
        <v>7.2</v>
      </c>
      <c r="C77" s="92"/>
      <c r="D77" s="91">
        <v>7.2</v>
      </c>
      <c r="E77" s="93">
        <v>7.2</v>
      </c>
      <c r="F77" s="91"/>
      <c r="G77" s="93"/>
      <c r="H77" s="90"/>
      <c r="I77" s="114"/>
    </row>
    <row r="78" spans="1:9" s="25" customFormat="1" ht="15.75" customHeight="1">
      <c r="A78" s="87" t="s">
        <v>353</v>
      </c>
      <c r="B78" s="89">
        <v>521</v>
      </c>
      <c r="C78" s="59">
        <v>147</v>
      </c>
      <c r="D78" s="89">
        <v>150</v>
      </c>
      <c r="E78" s="89">
        <v>150</v>
      </c>
      <c r="F78" s="89"/>
      <c r="G78" s="89"/>
      <c r="H78" s="94" t="s">
        <v>354</v>
      </c>
      <c r="I78" s="114"/>
    </row>
    <row r="79" spans="1:9" s="25" customFormat="1" ht="15.75" customHeight="1">
      <c r="A79" s="87" t="s">
        <v>355</v>
      </c>
      <c r="B79" s="89">
        <v>350</v>
      </c>
      <c r="C79" s="89"/>
      <c r="D79" s="89">
        <v>350</v>
      </c>
      <c r="E79" s="89">
        <v>350</v>
      </c>
      <c r="F79" s="89"/>
      <c r="G79" s="89"/>
      <c r="H79" s="95"/>
      <c r="I79" s="114"/>
    </row>
    <row r="80" spans="1:9" s="25" customFormat="1" ht="15.75" customHeight="1">
      <c r="A80" s="87" t="s">
        <v>356</v>
      </c>
      <c r="B80" s="89">
        <v>50</v>
      </c>
      <c r="C80" s="89"/>
      <c r="D80" s="89">
        <v>50</v>
      </c>
      <c r="E80" s="89">
        <v>50</v>
      </c>
      <c r="F80" s="89"/>
      <c r="G80" s="89"/>
      <c r="H80" s="95"/>
      <c r="I80" s="114"/>
    </row>
    <row r="81" spans="1:9" s="25" customFormat="1" ht="15.75" customHeight="1">
      <c r="A81" s="87" t="s">
        <v>357</v>
      </c>
      <c r="B81" s="89">
        <v>15</v>
      </c>
      <c r="C81" s="89"/>
      <c r="D81" s="89">
        <v>15</v>
      </c>
      <c r="E81" s="89">
        <v>15</v>
      </c>
      <c r="F81" s="89"/>
      <c r="G81" s="89"/>
      <c r="H81" s="95"/>
      <c r="I81" s="114"/>
    </row>
    <row r="82" spans="1:9" s="25" customFormat="1" ht="15.75" customHeight="1">
      <c r="A82" s="87" t="s">
        <v>358</v>
      </c>
      <c r="B82" s="89">
        <v>2</v>
      </c>
      <c r="C82" s="59"/>
      <c r="D82" s="89">
        <v>2</v>
      </c>
      <c r="E82" s="89">
        <v>2</v>
      </c>
      <c r="F82" s="89"/>
      <c r="G82" s="89"/>
      <c r="H82" s="95"/>
      <c r="I82" s="114"/>
    </row>
    <row r="83" spans="1:9" s="25" customFormat="1" ht="15.75" customHeight="1">
      <c r="A83" s="87" t="s">
        <v>359</v>
      </c>
      <c r="B83" s="89">
        <v>58</v>
      </c>
      <c r="C83" s="59"/>
      <c r="D83" s="89">
        <v>58</v>
      </c>
      <c r="E83" s="89">
        <v>58</v>
      </c>
      <c r="F83" s="89"/>
      <c r="G83" s="89"/>
      <c r="H83" s="94" t="s">
        <v>360</v>
      </c>
      <c r="I83" s="114"/>
    </row>
    <row r="84" spans="1:9" s="25" customFormat="1" ht="15.75" customHeight="1">
      <c r="A84" s="87" t="s">
        <v>361</v>
      </c>
      <c r="B84" s="89">
        <v>15</v>
      </c>
      <c r="C84" s="59"/>
      <c r="D84" s="89">
        <v>15</v>
      </c>
      <c r="E84" s="89">
        <v>5</v>
      </c>
      <c r="F84" s="89"/>
      <c r="G84" s="89">
        <v>10</v>
      </c>
      <c r="H84" s="94"/>
      <c r="I84" s="114"/>
    </row>
    <row r="85" spans="1:9" s="25" customFormat="1" ht="15.75" customHeight="1">
      <c r="A85" s="96" t="s">
        <v>362</v>
      </c>
      <c r="B85" s="89">
        <v>440</v>
      </c>
      <c r="C85" s="97"/>
      <c r="D85" s="89">
        <v>440</v>
      </c>
      <c r="E85" s="89">
        <v>200</v>
      </c>
      <c r="F85" s="89">
        <v>70</v>
      </c>
      <c r="G85" s="89">
        <v>170</v>
      </c>
      <c r="H85" s="95"/>
      <c r="I85" s="114"/>
    </row>
    <row r="86" spans="1:9" s="25" customFormat="1" ht="15.75" customHeight="1">
      <c r="A86" s="87" t="s">
        <v>363</v>
      </c>
      <c r="B86" s="89">
        <v>170</v>
      </c>
      <c r="C86" s="59"/>
      <c r="D86" s="89">
        <v>170</v>
      </c>
      <c r="E86" s="89">
        <v>85</v>
      </c>
      <c r="F86" s="89"/>
      <c r="G86" s="89">
        <v>85</v>
      </c>
      <c r="H86" s="94" t="s">
        <v>364</v>
      </c>
      <c r="I86" s="114"/>
    </row>
    <row r="87" spans="1:9" s="25" customFormat="1" ht="15.75" customHeight="1">
      <c r="A87" s="87" t="s">
        <v>365</v>
      </c>
      <c r="B87" s="89">
        <v>50</v>
      </c>
      <c r="C87" s="59"/>
      <c r="D87" s="89">
        <v>50</v>
      </c>
      <c r="E87" s="89">
        <v>50</v>
      </c>
      <c r="F87" s="89"/>
      <c r="G87" s="89"/>
      <c r="H87" s="94"/>
      <c r="I87" s="114"/>
    </row>
    <row r="88" spans="1:9" s="25" customFormat="1" ht="15.75" customHeight="1">
      <c r="A88" s="98" t="s">
        <v>366</v>
      </c>
      <c r="B88" s="89">
        <v>5</v>
      </c>
      <c r="C88" s="59"/>
      <c r="D88" s="89">
        <v>5</v>
      </c>
      <c r="E88" s="89">
        <v>5</v>
      </c>
      <c r="F88" s="89"/>
      <c r="G88" s="89"/>
      <c r="H88" s="94"/>
      <c r="I88" s="114"/>
    </row>
    <row r="89" spans="1:9" s="25" customFormat="1" ht="15.75" customHeight="1">
      <c r="A89" s="87" t="s">
        <v>367</v>
      </c>
      <c r="B89" s="89">
        <v>2</v>
      </c>
      <c r="C89" s="59"/>
      <c r="D89" s="89">
        <v>2</v>
      </c>
      <c r="E89" s="89">
        <v>2</v>
      </c>
      <c r="F89" s="89"/>
      <c r="G89" s="89"/>
      <c r="H89" s="94"/>
      <c r="I89" s="114"/>
    </row>
    <row r="90" spans="1:9" s="25" customFormat="1" ht="15.75" customHeight="1">
      <c r="A90" s="87" t="s">
        <v>368</v>
      </c>
      <c r="B90" s="89">
        <v>50</v>
      </c>
      <c r="C90" s="59"/>
      <c r="D90" s="89">
        <v>50</v>
      </c>
      <c r="E90" s="89">
        <v>30</v>
      </c>
      <c r="F90" s="89"/>
      <c r="G90" s="89">
        <v>20</v>
      </c>
      <c r="H90" s="94"/>
      <c r="I90" s="114"/>
    </row>
    <row r="91" spans="1:8" s="25" customFormat="1" ht="15.75" customHeight="1">
      <c r="A91" s="70" t="s">
        <v>369</v>
      </c>
      <c r="B91" s="88">
        <v>40</v>
      </c>
      <c r="C91" s="59"/>
      <c r="D91" s="88">
        <v>40</v>
      </c>
      <c r="E91" s="89">
        <v>40</v>
      </c>
      <c r="F91" s="88"/>
      <c r="G91" s="89"/>
      <c r="H91" s="90"/>
    </row>
    <row r="92" spans="1:8" s="25" customFormat="1" ht="15.75" customHeight="1">
      <c r="A92" s="99" t="s">
        <v>370</v>
      </c>
      <c r="B92" s="71"/>
      <c r="C92" s="72"/>
      <c r="D92" s="72"/>
      <c r="E92" s="49"/>
      <c r="F92" s="100"/>
      <c r="G92" s="100"/>
      <c r="H92" s="47"/>
    </row>
    <row r="93" spans="1:8" s="25" customFormat="1" ht="15.75" customHeight="1">
      <c r="A93" s="99" t="s">
        <v>371</v>
      </c>
      <c r="B93" s="71"/>
      <c r="C93" s="72"/>
      <c r="D93" s="72"/>
      <c r="E93" s="49"/>
      <c r="F93" s="100"/>
      <c r="G93" s="100"/>
      <c r="H93" s="47"/>
    </row>
    <row r="94" spans="1:8" s="25" customFormat="1" ht="15.75" customHeight="1">
      <c r="A94" s="99" t="s">
        <v>372</v>
      </c>
      <c r="B94" s="71"/>
      <c r="C94" s="72"/>
      <c r="D94" s="72"/>
      <c r="E94" s="49"/>
      <c r="F94" s="100"/>
      <c r="G94" s="100"/>
      <c r="H94" s="47"/>
    </row>
    <row r="95" spans="1:8" s="25" customFormat="1" ht="15.75" customHeight="1">
      <c r="A95" s="99" t="s">
        <v>373</v>
      </c>
      <c r="B95" s="71"/>
      <c r="C95" s="72"/>
      <c r="D95" s="72"/>
      <c r="E95" s="49"/>
      <c r="F95" s="49"/>
      <c r="G95" s="49"/>
      <c r="H95" s="47"/>
    </row>
    <row r="96" spans="1:8" s="25" customFormat="1" ht="15.75" customHeight="1">
      <c r="A96" s="99" t="s">
        <v>374</v>
      </c>
      <c r="B96" s="71"/>
      <c r="C96" s="72"/>
      <c r="D96" s="72"/>
      <c r="E96" s="49"/>
      <c r="F96" s="101"/>
      <c r="G96" s="101"/>
      <c r="H96" s="47"/>
    </row>
    <row r="97" spans="1:8" s="26" customFormat="1" ht="15.75" customHeight="1">
      <c r="A97" s="51" t="s">
        <v>375</v>
      </c>
      <c r="B97" s="43">
        <f aca="true" t="shared" si="9" ref="B97:G97">SUM(B98:B99)</f>
        <v>10</v>
      </c>
      <c r="C97" s="43">
        <f t="shared" si="9"/>
        <v>0</v>
      </c>
      <c r="D97" s="43">
        <f t="shared" si="9"/>
        <v>10</v>
      </c>
      <c r="E97" s="43">
        <f t="shared" si="9"/>
        <v>10</v>
      </c>
      <c r="F97" s="43">
        <f t="shared" si="9"/>
        <v>0</v>
      </c>
      <c r="G97" s="43">
        <f t="shared" si="9"/>
        <v>0</v>
      </c>
      <c r="H97" s="66"/>
    </row>
    <row r="98" spans="1:8" s="25" customFormat="1" ht="15.75" customHeight="1">
      <c r="A98" s="102" t="s">
        <v>376</v>
      </c>
      <c r="B98" s="89">
        <v>5</v>
      </c>
      <c r="C98" s="59"/>
      <c r="D98" s="89">
        <v>5</v>
      </c>
      <c r="E98" s="89">
        <v>5</v>
      </c>
      <c r="F98" s="89"/>
      <c r="G98" s="89"/>
      <c r="H98" s="94"/>
    </row>
    <row r="99" spans="1:8" s="25" customFormat="1" ht="15.75" customHeight="1">
      <c r="A99" s="87" t="s">
        <v>377</v>
      </c>
      <c r="B99" s="89">
        <v>5</v>
      </c>
      <c r="C99" s="59"/>
      <c r="D99" s="89">
        <v>5</v>
      </c>
      <c r="E99" s="89">
        <v>5</v>
      </c>
      <c r="F99" s="89"/>
      <c r="G99" s="89"/>
      <c r="H99" s="95" t="s">
        <v>378</v>
      </c>
    </row>
    <row r="100" spans="1:8" s="25" customFormat="1" ht="15.75" customHeight="1">
      <c r="A100" s="42" t="s">
        <v>15</v>
      </c>
      <c r="B100" s="43">
        <f aca="true" t="shared" si="10" ref="B100:G100">B101+B114+B115+B116</f>
        <v>13433</v>
      </c>
      <c r="C100" s="43">
        <f t="shared" si="10"/>
        <v>6284</v>
      </c>
      <c r="D100" s="43">
        <f t="shared" si="10"/>
        <v>2821</v>
      </c>
      <c r="E100" s="43">
        <f t="shared" si="10"/>
        <v>1350</v>
      </c>
      <c r="F100" s="43">
        <f t="shared" si="10"/>
        <v>0</v>
      </c>
      <c r="G100" s="43">
        <f t="shared" si="10"/>
        <v>1471</v>
      </c>
      <c r="H100" s="66"/>
    </row>
    <row r="101" spans="1:8" s="25" customFormat="1" ht="15.75" customHeight="1">
      <c r="A101" s="51" t="s">
        <v>379</v>
      </c>
      <c r="B101" s="43">
        <f aca="true" t="shared" si="11" ref="B101:G101">SUM(B102:B113)</f>
        <v>11863</v>
      </c>
      <c r="C101" s="43">
        <f t="shared" si="11"/>
        <v>5905</v>
      </c>
      <c r="D101" s="43">
        <f t="shared" si="11"/>
        <v>2251</v>
      </c>
      <c r="E101" s="43">
        <f t="shared" si="11"/>
        <v>1055</v>
      </c>
      <c r="F101" s="43">
        <f t="shared" si="11"/>
        <v>0</v>
      </c>
      <c r="G101" s="43">
        <f t="shared" si="11"/>
        <v>1196</v>
      </c>
      <c r="H101" s="66"/>
    </row>
    <row r="102" spans="1:8" s="25" customFormat="1" ht="15.75" customHeight="1">
      <c r="A102" s="103" t="s">
        <v>380</v>
      </c>
      <c r="B102" s="104">
        <v>4824</v>
      </c>
      <c r="C102" s="49">
        <v>4487</v>
      </c>
      <c r="D102" s="49">
        <v>100</v>
      </c>
      <c r="E102" s="49">
        <v>100</v>
      </c>
      <c r="F102" s="49"/>
      <c r="G102" s="49"/>
      <c r="H102" s="105"/>
    </row>
    <row r="103" spans="1:8" s="25" customFormat="1" ht="15.75" customHeight="1">
      <c r="A103" s="103" t="s">
        <v>381</v>
      </c>
      <c r="B103" s="104">
        <v>1540</v>
      </c>
      <c r="C103" s="38">
        <v>1018</v>
      </c>
      <c r="D103" s="49">
        <v>250</v>
      </c>
      <c r="E103" s="49">
        <v>150</v>
      </c>
      <c r="F103" s="49"/>
      <c r="G103" s="49">
        <v>100</v>
      </c>
      <c r="H103" s="105" t="s">
        <v>382</v>
      </c>
    </row>
    <row r="104" spans="1:8" s="25" customFormat="1" ht="15.75" customHeight="1">
      <c r="A104" s="103" t="s">
        <v>383</v>
      </c>
      <c r="B104" s="104">
        <v>4453</v>
      </c>
      <c r="C104" s="49">
        <v>400</v>
      </c>
      <c r="D104" s="49">
        <v>1000</v>
      </c>
      <c r="E104" s="49">
        <v>500</v>
      </c>
      <c r="F104" s="49"/>
      <c r="G104" s="49">
        <v>500</v>
      </c>
      <c r="H104" s="105" t="s">
        <v>382</v>
      </c>
    </row>
    <row r="105" spans="1:8" s="25" customFormat="1" ht="15.75" customHeight="1">
      <c r="A105" s="103" t="s">
        <v>384</v>
      </c>
      <c r="B105" s="104">
        <v>420</v>
      </c>
      <c r="C105" s="49"/>
      <c r="D105" s="49">
        <v>400</v>
      </c>
      <c r="E105" s="49">
        <v>120</v>
      </c>
      <c r="F105" s="49"/>
      <c r="G105" s="49">
        <v>280</v>
      </c>
      <c r="H105" s="105" t="s">
        <v>385</v>
      </c>
    </row>
    <row r="106" spans="1:8" s="25" customFormat="1" ht="15.75" customHeight="1">
      <c r="A106" s="103" t="s">
        <v>386</v>
      </c>
      <c r="B106" s="104">
        <v>180</v>
      </c>
      <c r="C106" s="49"/>
      <c r="D106" s="49">
        <v>165</v>
      </c>
      <c r="E106" s="49">
        <v>45</v>
      </c>
      <c r="F106" s="49"/>
      <c r="G106" s="49">
        <v>120</v>
      </c>
      <c r="H106" s="105" t="s">
        <v>385</v>
      </c>
    </row>
    <row r="107" spans="1:8" s="25" customFormat="1" ht="15.75" customHeight="1">
      <c r="A107" s="103" t="s">
        <v>387</v>
      </c>
      <c r="B107" s="106">
        <v>150</v>
      </c>
      <c r="C107" s="49"/>
      <c r="D107" s="49">
        <v>60</v>
      </c>
      <c r="E107" s="49">
        <v>24</v>
      </c>
      <c r="F107" s="49"/>
      <c r="G107" s="49">
        <v>36</v>
      </c>
      <c r="H107" s="107" t="s">
        <v>388</v>
      </c>
    </row>
    <row r="108" spans="1:8" s="25" customFormat="1" ht="15.75" customHeight="1">
      <c r="A108" s="103" t="s">
        <v>389</v>
      </c>
      <c r="B108" s="106">
        <v>7</v>
      </c>
      <c r="C108" s="49"/>
      <c r="D108" s="49">
        <v>7</v>
      </c>
      <c r="E108" s="49">
        <v>7</v>
      </c>
      <c r="F108" s="49"/>
      <c r="G108" s="49"/>
      <c r="H108" s="107"/>
    </row>
    <row r="109" spans="1:8" s="25" customFormat="1" ht="15.75" customHeight="1">
      <c r="A109" s="103" t="s">
        <v>390</v>
      </c>
      <c r="B109" s="106">
        <v>10</v>
      </c>
      <c r="C109" s="49"/>
      <c r="D109" s="49">
        <v>10</v>
      </c>
      <c r="E109" s="49">
        <v>10</v>
      </c>
      <c r="F109" s="49"/>
      <c r="G109" s="49"/>
      <c r="H109" s="107"/>
    </row>
    <row r="110" spans="1:8" s="25" customFormat="1" ht="15.75" customHeight="1">
      <c r="A110" s="103" t="s">
        <v>391</v>
      </c>
      <c r="B110" s="106">
        <v>9</v>
      </c>
      <c r="C110" s="49"/>
      <c r="D110" s="49">
        <v>9</v>
      </c>
      <c r="E110" s="49">
        <v>9</v>
      </c>
      <c r="F110" s="49"/>
      <c r="G110" s="49"/>
      <c r="H110" s="107"/>
    </row>
    <row r="111" spans="1:8" s="25" customFormat="1" ht="15.75" customHeight="1">
      <c r="A111" s="103" t="s">
        <v>392</v>
      </c>
      <c r="B111" s="106">
        <v>10</v>
      </c>
      <c r="C111" s="49"/>
      <c r="D111" s="49">
        <v>10</v>
      </c>
      <c r="E111" s="49">
        <v>10</v>
      </c>
      <c r="F111" s="49"/>
      <c r="G111" s="49"/>
      <c r="H111" s="107"/>
    </row>
    <row r="112" spans="1:8" s="25" customFormat="1" ht="15.75" customHeight="1">
      <c r="A112" s="103" t="s">
        <v>393</v>
      </c>
      <c r="B112" s="106">
        <v>80</v>
      </c>
      <c r="C112" s="49"/>
      <c r="D112" s="49">
        <v>60</v>
      </c>
      <c r="E112" s="49">
        <v>20</v>
      </c>
      <c r="F112" s="49"/>
      <c r="G112" s="49">
        <v>40</v>
      </c>
      <c r="H112" s="107"/>
    </row>
    <row r="113" spans="1:8" s="25" customFormat="1" ht="15.75" customHeight="1">
      <c r="A113" s="103" t="s">
        <v>394</v>
      </c>
      <c r="B113" s="106">
        <v>180</v>
      </c>
      <c r="C113" s="49"/>
      <c r="D113" s="49">
        <v>180</v>
      </c>
      <c r="E113" s="49">
        <v>60</v>
      </c>
      <c r="F113" s="49"/>
      <c r="G113" s="49">
        <v>120</v>
      </c>
      <c r="H113" s="107"/>
    </row>
    <row r="114" spans="1:8" s="25" customFormat="1" ht="15.75" customHeight="1">
      <c r="A114" s="51" t="s">
        <v>395</v>
      </c>
      <c r="B114" s="43">
        <f>SUM(C114:D114)</f>
        <v>0</v>
      </c>
      <c r="C114" s="52"/>
      <c r="D114" s="52"/>
      <c r="E114" s="53">
        <v>0</v>
      </c>
      <c r="F114" s="53">
        <f>F115+F116+F120+F121</f>
        <v>0</v>
      </c>
      <c r="G114" s="53"/>
      <c r="H114" s="66"/>
    </row>
    <row r="115" spans="1:8" s="25" customFormat="1" ht="15.75" customHeight="1">
      <c r="A115" s="51" t="s">
        <v>396</v>
      </c>
      <c r="B115" s="43">
        <v>10</v>
      </c>
      <c r="C115" s="52"/>
      <c r="D115" s="52">
        <v>10</v>
      </c>
      <c r="E115" s="53">
        <v>10</v>
      </c>
      <c r="F115" s="53"/>
      <c r="G115" s="108"/>
      <c r="H115" s="66"/>
    </row>
    <row r="116" spans="1:8" s="25" customFormat="1" ht="15.75" customHeight="1">
      <c r="A116" s="51" t="s">
        <v>397</v>
      </c>
      <c r="B116" s="43">
        <f aca="true" t="shared" si="12" ref="B116:G116">SUM(B117:B119)</f>
        <v>1560</v>
      </c>
      <c r="C116" s="43">
        <f t="shared" si="12"/>
        <v>379</v>
      </c>
      <c r="D116" s="43">
        <f t="shared" si="12"/>
        <v>560</v>
      </c>
      <c r="E116" s="43">
        <f t="shared" si="12"/>
        <v>285</v>
      </c>
      <c r="F116" s="43">
        <f t="shared" si="12"/>
        <v>0</v>
      </c>
      <c r="G116" s="43">
        <f t="shared" si="12"/>
        <v>275</v>
      </c>
      <c r="H116" s="66"/>
    </row>
    <row r="117" spans="1:8" s="25" customFormat="1" ht="15.75" customHeight="1">
      <c r="A117" s="103" t="s">
        <v>398</v>
      </c>
      <c r="B117" s="104">
        <v>1500</v>
      </c>
      <c r="C117" s="49">
        <v>379</v>
      </c>
      <c r="D117" s="49">
        <v>500</v>
      </c>
      <c r="E117" s="49">
        <v>250</v>
      </c>
      <c r="F117" s="49"/>
      <c r="G117" s="49">
        <v>250</v>
      </c>
      <c r="H117" s="109"/>
    </row>
    <row r="118" spans="1:8" s="25" customFormat="1" ht="15.75" customHeight="1">
      <c r="A118" s="103" t="s">
        <v>399</v>
      </c>
      <c r="B118" s="104">
        <v>50</v>
      </c>
      <c r="C118" s="49"/>
      <c r="D118" s="49">
        <v>50</v>
      </c>
      <c r="E118" s="49">
        <v>25</v>
      </c>
      <c r="F118" s="49"/>
      <c r="G118" s="49">
        <v>25</v>
      </c>
      <c r="H118" s="109"/>
    </row>
    <row r="119" spans="1:8" s="25" customFormat="1" ht="15.75" customHeight="1">
      <c r="A119" s="103" t="s">
        <v>400</v>
      </c>
      <c r="B119" s="104">
        <v>10</v>
      </c>
      <c r="C119" s="49"/>
      <c r="D119" s="104">
        <v>10</v>
      </c>
      <c r="E119" s="104">
        <v>10</v>
      </c>
      <c r="F119" s="49"/>
      <c r="G119" s="49"/>
      <c r="H119" s="105"/>
    </row>
    <row r="120" spans="1:8" s="25" customFormat="1" ht="15.75" customHeight="1">
      <c r="A120" s="42" t="s">
        <v>17</v>
      </c>
      <c r="B120" s="43">
        <f>SUM(C120:D120)</f>
        <v>5</v>
      </c>
      <c r="C120" s="43">
        <f>SUM(C121:C122)</f>
        <v>0</v>
      </c>
      <c r="D120" s="43">
        <f>SUM(D121:D122)</f>
        <v>5</v>
      </c>
      <c r="E120" s="43">
        <f>SUM(E121:E122)</f>
        <v>5</v>
      </c>
      <c r="F120" s="43">
        <f>SUM(F121:F122)</f>
        <v>0</v>
      </c>
      <c r="G120" s="43">
        <f>SUM(G121:G122)</f>
        <v>0</v>
      </c>
      <c r="H120" s="66"/>
    </row>
    <row r="121" spans="1:8" s="25" customFormat="1" ht="15.75" customHeight="1">
      <c r="A121" s="110" t="s">
        <v>401</v>
      </c>
      <c r="B121" s="111">
        <v>3</v>
      </c>
      <c r="C121" s="112"/>
      <c r="D121" s="111">
        <v>3</v>
      </c>
      <c r="E121" s="111">
        <v>3</v>
      </c>
      <c r="F121" s="111"/>
      <c r="G121" s="111"/>
      <c r="H121" s="113"/>
    </row>
    <row r="122" spans="1:8" s="25" customFormat="1" ht="15.75" customHeight="1">
      <c r="A122" s="110" t="s">
        <v>402</v>
      </c>
      <c r="B122" s="111">
        <v>2</v>
      </c>
      <c r="C122" s="112"/>
      <c r="D122" s="111">
        <v>2</v>
      </c>
      <c r="E122" s="111">
        <v>2</v>
      </c>
      <c r="F122" s="111"/>
      <c r="G122" s="111"/>
      <c r="H122" s="113"/>
    </row>
    <row r="123" spans="1:8" s="25" customFormat="1" ht="15.75" customHeight="1">
      <c r="A123" s="42" t="s">
        <v>19</v>
      </c>
      <c r="B123" s="43">
        <f aca="true" t="shared" si="13" ref="B123:G123">B124+B135+B140</f>
        <v>2997.4604</v>
      </c>
      <c r="C123" s="43">
        <f t="shared" si="13"/>
        <v>1462.960409</v>
      </c>
      <c r="D123" s="43">
        <f t="shared" si="13"/>
        <v>1135</v>
      </c>
      <c r="E123" s="43">
        <f t="shared" si="13"/>
        <v>812</v>
      </c>
      <c r="F123" s="43">
        <f t="shared" si="13"/>
        <v>0</v>
      </c>
      <c r="G123" s="43">
        <f t="shared" si="13"/>
        <v>323</v>
      </c>
      <c r="H123" s="66"/>
    </row>
    <row r="124" spans="1:8" s="25" customFormat="1" ht="15.75" customHeight="1">
      <c r="A124" s="51" t="s">
        <v>403</v>
      </c>
      <c r="B124" s="43">
        <f aca="true" t="shared" si="14" ref="B124:G124">SUM(B125:B134)</f>
        <v>1667</v>
      </c>
      <c r="C124" s="43">
        <f t="shared" si="14"/>
        <v>1299</v>
      </c>
      <c r="D124" s="43">
        <f t="shared" si="14"/>
        <v>236</v>
      </c>
      <c r="E124" s="43">
        <f t="shared" si="14"/>
        <v>163</v>
      </c>
      <c r="F124" s="43">
        <f t="shared" si="14"/>
        <v>0</v>
      </c>
      <c r="G124" s="43">
        <f t="shared" si="14"/>
        <v>73</v>
      </c>
      <c r="H124" s="66"/>
    </row>
    <row r="125" spans="1:8" s="25" customFormat="1" ht="15.75" customHeight="1">
      <c r="A125" s="48" t="s">
        <v>404</v>
      </c>
      <c r="B125" s="49">
        <v>1476</v>
      </c>
      <c r="C125" s="49">
        <v>1299</v>
      </c>
      <c r="D125" s="49">
        <v>50</v>
      </c>
      <c r="E125" s="49">
        <v>50</v>
      </c>
      <c r="F125" s="49"/>
      <c r="G125" s="100"/>
      <c r="H125" s="47"/>
    </row>
    <row r="126" spans="1:8" s="25" customFormat="1" ht="15.75" customHeight="1">
      <c r="A126" s="48" t="s">
        <v>405</v>
      </c>
      <c r="B126" s="49">
        <v>2</v>
      </c>
      <c r="C126" s="49"/>
      <c r="D126" s="49">
        <v>2</v>
      </c>
      <c r="E126" s="49">
        <v>2</v>
      </c>
      <c r="F126" s="49"/>
      <c r="G126" s="100"/>
      <c r="H126" s="47"/>
    </row>
    <row r="127" spans="1:8" s="25" customFormat="1" ht="15.75" customHeight="1">
      <c r="A127" s="48" t="s">
        <v>406</v>
      </c>
      <c r="B127" s="49">
        <v>10</v>
      </c>
      <c r="C127" s="49"/>
      <c r="D127" s="49">
        <v>10</v>
      </c>
      <c r="E127" s="49">
        <v>10</v>
      </c>
      <c r="F127" s="49"/>
      <c r="G127" s="100"/>
      <c r="H127" s="47"/>
    </row>
    <row r="128" spans="1:8" s="25" customFormat="1" ht="15.75" customHeight="1">
      <c r="A128" s="48" t="s">
        <v>407</v>
      </c>
      <c r="B128" s="49">
        <v>18</v>
      </c>
      <c r="C128" s="49"/>
      <c r="D128" s="49">
        <v>18</v>
      </c>
      <c r="E128" s="49">
        <v>18</v>
      </c>
      <c r="F128" s="49"/>
      <c r="G128" s="100"/>
      <c r="H128" s="47"/>
    </row>
    <row r="129" spans="1:8" s="25" customFormat="1" ht="15.75" customHeight="1">
      <c r="A129" s="48" t="s">
        <v>408</v>
      </c>
      <c r="B129" s="49">
        <v>8</v>
      </c>
      <c r="C129" s="49"/>
      <c r="D129" s="49">
        <v>8</v>
      </c>
      <c r="E129" s="49">
        <v>8</v>
      </c>
      <c r="F129" s="49"/>
      <c r="G129" s="100"/>
      <c r="H129" s="47"/>
    </row>
    <row r="130" spans="1:8" s="25" customFormat="1" ht="15.75" customHeight="1">
      <c r="A130" s="48" t="s">
        <v>409</v>
      </c>
      <c r="B130" s="49">
        <v>8</v>
      </c>
      <c r="C130" s="49"/>
      <c r="D130" s="49">
        <v>8</v>
      </c>
      <c r="E130" s="49">
        <v>8</v>
      </c>
      <c r="F130" s="49"/>
      <c r="G130" s="100"/>
      <c r="H130" s="47"/>
    </row>
    <row r="131" spans="1:8" s="25" customFormat="1" ht="15.75" customHeight="1">
      <c r="A131" s="48" t="s">
        <v>410</v>
      </c>
      <c r="B131" s="49">
        <v>5</v>
      </c>
      <c r="C131" s="49"/>
      <c r="D131" s="49">
        <v>5</v>
      </c>
      <c r="E131" s="49">
        <v>5</v>
      </c>
      <c r="F131" s="49"/>
      <c r="G131" s="100"/>
      <c r="H131" s="47"/>
    </row>
    <row r="132" spans="1:8" s="25" customFormat="1" ht="15.75" customHeight="1">
      <c r="A132" s="48" t="s">
        <v>411</v>
      </c>
      <c r="B132" s="49">
        <v>58</v>
      </c>
      <c r="C132" s="49"/>
      <c r="D132" s="49">
        <v>53</v>
      </c>
      <c r="E132" s="49">
        <v>20</v>
      </c>
      <c r="F132" s="115"/>
      <c r="G132" s="49">
        <v>33</v>
      </c>
      <c r="H132" s="47"/>
    </row>
    <row r="133" spans="1:8" s="25" customFormat="1" ht="15.75" customHeight="1">
      <c r="A133" s="48" t="s">
        <v>412</v>
      </c>
      <c r="B133" s="49">
        <v>2</v>
      </c>
      <c r="C133" s="49"/>
      <c r="D133" s="49">
        <v>2</v>
      </c>
      <c r="E133" s="49">
        <v>2</v>
      </c>
      <c r="F133" s="49"/>
      <c r="G133" s="100"/>
      <c r="H133" s="47"/>
    </row>
    <row r="134" spans="1:8" s="25" customFormat="1" ht="15.75" customHeight="1">
      <c r="A134" s="48" t="s">
        <v>413</v>
      </c>
      <c r="B134" s="49">
        <v>80</v>
      </c>
      <c r="C134" s="49"/>
      <c r="D134" s="49">
        <v>80</v>
      </c>
      <c r="E134" s="49">
        <v>40</v>
      </c>
      <c r="F134" s="49"/>
      <c r="G134" s="100">
        <v>40</v>
      </c>
      <c r="H134" s="47"/>
    </row>
    <row r="135" spans="1:8" s="25" customFormat="1" ht="15.75" customHeight="1">
      <c r="A135" s="51" t="s">
        <v>414</v>
      </c>
      <c r="B135" s="43">
        <f aca="true" t="shared" si="15" ref="B135:G135">SUM(B136:B139)</f>
        <v>48</v>
      </c>
      <c r="C135" s="43">
        <f t="shared" si="15"/>
        <v>0</v>
      </c>
      <c r="D135" s="43">
        <f t="shared" si="15"/>
        <v>48</v>
      </c>
      <c r="E135" s="43">
        <f t="shared" si="15"/>
        <v>48</v>
      </c>
      <c r="F135" s="43">
        <f t="shared" si="15"/>
        <v>0</v>
      </c>
      <c r="G135" s="43">
        <f t="shared" si="15"/>
        <v>0</v>
      </c>
      <c r="H135" s="66"/>
    </row>
    <row r="136" spans="1:8" s="25" customFormat="1" ht="15.75" customHeight="1">
      <c r="A136" s="48" t="s">
        <v>415</v>
      </c>
      <c r="B136" s="49">
        <v>20</v>
      </c>
      <c r="C136" s="49"/>
      <c r="D136" s="49">
        <v>20</v>
      </c>
      <c r="E136" s="49">
        <v>20</v>
      </c>
      <c r="F136" s="49"/>
      <c r="G136" s="100"/>
      <c r="H136" s="47"/>
    </row>
    <row r="137" spans="1:8" s="25" customFormat="1" ht="15.75" customHeight="1">
      <c r="A137" s="48" t="s">
        <v>416</v>
      </c>
      <c r="B137" s="49">
        <v>10</v>
      </c>
      <c r="C137" s="49"/>
      <c r="D137" s="49">
        <v>10</v>
      </c>
      <c r="E137" s="49">
        <v>10</v>
      </c>
      <c r="F137" s="49"/>
      <c r="G137" s="100"/>
      <c r="H137" s="47"/>
    </row>
    <row r="138" spans="1:8" s="25" customFormat="1" ht="15.75" customHeight="1">
      <c r="A138" s="48" t="s">
        <v>417</v>
      </c>
      <c r="B138" s="49">
        <v>8</v>
      </c>
      <c r="C138" s="49"/>
      <c r="D138" s="49">
        <v>8</v>
      </c>
      <c r="E138" s="49">
        <v>8</v>
      </c>
      <c r="F138" s="49"/>
      <c r="G138" s="100"/>
      <c r="H138" s="47"/>
    </row>
    <row r="139" spans="1:8" s="25" customFormat="1" ht="15.75" customHeight="1">
      <c r="A139" s="48" t="s">
        <v>418</v>
      </c>
      <c r="B139" s="49">
        <v>10</v>
      </c>
      <c r="C139" s="49"/>
      <c r="D139" s="49">
        <v>10</v>
      </c>
      <c r="E139" s="49">
        <v>10</v>
      </c>
      <c r="F139" s="49"/>
      <c r="G139" s="100"/>
      <c r="H139" s="47"/>
    </row>
    <row r="140" spans="1:8" s="25" customFormat="1" ht="15.75" customHeight="1">
      <c r="A140" s="116" t="s">
        <v>419</v>
      </c>
      <c r="B140" s="43">
        <f aca="true" t="shared" si="16" ref="B140:G140">SUM(B141:B152)</f>
        <v>1282.4604</v>
      </c>
      <c r="C140" s="43">
        <f t="shared" si="16"/>
        <v>163.960409</v>
      </c>
      <c r="D140" s="43">
        <f t="shared" si="16"/>
        <v>851</v>
      </c>
      <c r="E140" s="43">
        <f t="shared" si="16"/>
        <v>601</v>
      </c>
      <c r="F140" s="43">
        <f t="shared" si="16"/>
        <v>0</v>
      </c>
      <c r="G140" s="43">
        <f t="shared" si="16"/>
        <v>250</v>
      </c>
      <c r="H140" s="66"/>
    </row>
    <row r="141" spans="1:8" s="25" customFormat="1" ht="15.75" customHeight="1">
      <c r="A141" s="48" t="s">
        <v>420</v>
      </c>
      <c r="B141" s="79">
        <v>50</v>
      </c>
      <c r="C141" s="117"/>
      <c r="D141" s="79">
        <v>50</v>
      </c>
      <c r="E141" s="79">
        <v>50</v>
      </c>
      <c r="F141" s="79"/>
      <c r="G141" s="79"/>
      <c r="H141" s="118"/>
    </row>
    <row r="142" spans="1:8" ht="15.75" customHeight="1">
      <c r="A142" s="37" t="s">
        <v>421</v>
      </c>
      <c r="B142" s="79">
        <v>63</v>
      </c>
      <c r="C142" s="117">
        <v>32</v>
      </c>
      <c r="D142" s="79">
        <v>31</v>
      </c>
      <c r="E142" s="79">
        <v>31</v>
      </c>
      <c r="F142" s="79"/>
      <c r="G142" s="79"/>
      <c r="H142" s="118"/>
    </row>
    <row r="143" spans="1:8" ht="15.75" customHeight="1">
      <c r="A143" s="48" t="s">
        <v>422</v>
      </c>
      <c r="B143" s="79">
        <v>30</v>
      </c>
      <c r="C143" s="117"/>
      <c r="D143" s="79">
        <v>30</v>
      </c>
      <c r="E143" s="79">
        <v>30</v>
      </c>
      <c r="F143" s="79"/>
      <c r="G143" s="79"/>
      <c r="H143" s="118"/>
    </row>
    <row r="144" spans="1:8" ht="15.75" customHeight="1">
      <c r="A144" s="48" t="s">
        <v>423</v>
      </c>
      <c r="B144" s="79">
        <v>106.2472</v>
      </c>
      <c r="C144" s="117">
        <v>32</v>
      </c>
      <c r="D144" s="79">
        <v>50</v>
      </c>
      <c r="E144" s="79">
        <v>50</v>
      </c>
      <c r="F144" s="79"/>
      <c r="G144" s="79"/>
      <c r="H144" s="109"/>
    </row>
    <row r="145" spans="1:8" ht="15.75" customHeight="1">
      <c r="A145" s="48" t="s">
        <v>424</v>
      </c>
      <c r="B145" s="79">
        <v>156.9785</v>
      </c>
      <c r="C145" s="117">
        <v>47.09</v>
      </c>
      <c r="D145" s="79">
        <v>80</v>
      </c>
      <c r="E145" s="79">
        <v>80</v>
      </c>
      <c r="F145" s="79"/>
      <c r="G145" s="79"/>
      <c r="H145" s="118"/>
    </row>
    <row r="146" spans="1:8" ht="15.75" customHeight="1">
      <c r="A146" s="48" t="s">
        <v>425</v>
      </c>
      <c r="B146" s="79">
        <v>176.2347</v>
      </c>
      <c r="C146" s="117">
        <v>52.870409</v>
      </c>
      <c r="D146" s="79">
        <v>90</v>
      </c>
      <c r="E146" s="79">
        <v>90</v>
      </c>
      <c r="F146" s="79"/>
      <c r="G146" s="79"/>
      <c r="H146" s="118"/>
    </row>
    <row r="147" spans="1:8" ht="15.75" customHeight="1">
      <c r="A147" s="48" t="s">
        <v>426</v>
      </c>
      <c r="B147" s="79">
        <v>34</v>
      </c>
      <c r="C147" s="117"/>
      <c r="D147" s="79">
        <v>34</v>
      </c>
      <c r="E147" s="79">
        <v>34</v>
      </c>
      <c r="F147" s="79"/>
      <c r="G147" s="79"/>
      <c r="H147" s="118"/>
    </row>
    <row r="148" spans="1:8" ht="15.75" customHeight="1">
      <c r="A148" s="48" t="s">
        <v>427</v>
      </c>
      <c r="B148" s="79">
        <v>130</v>
      </c>
      <c r="C148" s="117"/>
      <c r="D148" s="79">
        <v>70</v>
      </c>
      <c r="E148" s="79">
        <v>70</v>
      </c>
      <c r="F148" s="79"/>
      <c r="G148" s="79"/>
      <c r="H148" s="118"/>
    </row>
    <row r="149" spans="1:8" ht="15.75" customHeight="1">
      <c r="A149" s="48" t="s">
        <v>428</v>
      </c>
      <c r="B149" s="79">
        <v>16</v>
      </c>
      <c r="C149" s="117"/>
      <c r="D149" s="79">
        <v>16</v>
      </c>
      <c r="E149" s="79">
        <v>16</v>
      </c>
      <c r="F149" s="79"/>
      <c r="G149" s="79"/>
      <c r="H149" s="118"/>
    </row>
    <row r="150" spans="1:8" ht="15.75" customHeight="1">
      <c r="A150" s="48" t="s">
        <v>429</v>
      </c>
      <c r="B150" s="79">
        <v>400</v>
      </c>
      <c r="C150" s="117"/>
      <c r="D150" s="79">
        <v>300</v>
      </c>
      <c r="E150" s="79">
        <v>50</v>
      </c>
      <c r="F150" s="79"/>
      <c r="G150" s="79">
        <v>250</v>
      </c>
      <c r="H150" s="118"/>
    </row>
    <row r="151" spans="1:8" ht="15.75" customHeight="1">
      <c r="A151" s="48" t="s">
        <v>430</v>
      </c>
      <c r="B151" s="79">
        <v>50</v>
      </c>
      <c r="C151" s="117"/>
      <c r="D151" s="79">
        <v>50</v>
      </c>
      <c r="E151" s="79">
        <v>50</v>
      </c>
      <c r="F151" s="79"/>
      <c r="G151" s="79"/>
      <c r="H151" s="118"/>
    </row>
    <row r="152" spans="1:8" ht="15.75" customHeight="1">
      <c r="A152" s="48" t="s">
        <v>431</v>
      </c>
      <c r="B152" s="79">
        <v>70</v>
      </c>
      <c r="C152" s="117"/>
      <c r="D152" s="79">
        <v>50</v>
      </c>
      <c r="E152" s="79">
        <v>50</v>
      </c>
      <c r="F152" s="79"/>
      <c r="G152" s="79"/>
      <c r="H152" s="39"/>
    </row>
    <row r="153" spans="1:8" ht="15.75" customHeight="1">
      <c r="A153" s="51" t="s">
        <v>432</v>
      </c>
      <c r="B153" s="43">
        <f>SUM(C153:D153)</f>
        <v>0</v>
      </c>
      <c r="C153" s="52"/>
      <c r="D153" s="52"/>
      <c r="E153" s="53"/>
      <c r="F153" s="54"/>
      <c r="G153" s="108"/>
      <c r="H153" s="66"/>
    </row>
    <row r="154" spans="1:8" ht="15.75" customHeight="1">
      <c r="A154" s="42" t="s">
        <v>21</v>
      </c>
      <c r="B154" s="43">
        <f aca="true" t="shared" si="17" ref="B154:G154">B155+B161+B163+B164+B182+B183+B185+B188+B189+B190+B191+B198</f>
        <v>2165.8</v>
      </c>
      <c r="C154" s="43">
        <f t="shared" si="17"/>
        <v>0</v>
      </c>
      <c r="D154" s="43">
        <f t="shared" si="17"/>
        <v>2165.8</v>
      </c>
      <c r="E154" s="43">
        <f t="shared" si="17"/>
        <v>169.3</v>
      </c>
      <c r="F154" s="43">
        <f t="shared" si="17"/>
        <v>1996.5</v>
      </c>
      <c r="G154" s="43">
        <f t="shared" si="17"/>
        <v>0</v>
      </c>
      <c r="H154" s="66"/>
    </row>
    <row r="155" spans="1:8" ht="15.75" customHeight="1">
      <c r="A155" s="51" t="s">
        <v>433</v>
      </c>
      <c r="B155" s="43">
        <f aca="true" t="shared" si="18" ref="B155:G155">SUM(B156:B160)</f>
        <v>80</v>
      </c>
      <c r="C155" s="43">
        <f t="shared" si="18"/>
        <v>0</v>
      </c>
      <c r="D155" s="43">
        <f t="shared" si="18"/>
        <v>80</v>
      </c>
      <c r="E155" s="43">
        <f t="shared" si="18"/>
        <v>80</v>
      </c>
      <c r="F155" s="43">
        <f t="shared" si="18"/>
        <v>0</v>
      </c>
      <c r="G155" s="43">
        <f t="shared" si="18"/>
        <v>0</v>
      </c>
      <c r="H155" s="66"/>
    </row>
    <row r="156" spans="1:8" ht="15.75" customHeight="1">
      <c r="A156" s="62" t="s">
        <v>434</v>
      </c>
      <c r="B156" s="119">
        <v>10</v>
      </c>
      <c r="C156" s="119"/>
      <c r="D156" s="119">
        <v>10</v>
      </c>
      <c r="E156" s="119">
        <v>10</v>
      </c>
      <c r="F156" s="119"/>
      <c r="G156" s="119"/>
      <c r="H156" s="120"/>
    </row>
    <row r="157" spans="1:8" ht="15.75" customHeight="1">
      <c r="A157" s="62" t="s">
        <v>435</v>
      </c>
      <c r="B157" s="119">
        <v>5</v>
      </c>
      <c r="C157" s="119"/>
      <c r="D157" s="119">
        <v>5</v>
      </c>
      <c r="E157" s="119">
        <v>5</v>
      </c>
      <c r="F157" s="119"/>
      <c r="G157" s="119"/>
      <c r="H157" s="47"/>
    </row>
    <row r="158" spans="1:8" ht="15.75" customHeight="1">
      <c r="A158" s="62" t="s">
        <v>436</v>
      </c>
      <c r="B158" s="119">
        <v>10</v>
      </c>
      <c r="C158" s="119"/>
      <c r="D158" s="119">
        <v>10</v>
      </c>
      <c r="E158" s="119">
        <v>10</v>
      </c>
      <c r="F158" s="119"/>
      <c r="G158" s="119"/>
      <c r="H158" s="47"/>
    </row>
    <row r="159" spans="1:8" ht="15.75" customHeight="1">
      <c r="A159" s="62" t="s">
        <v>437</v>
      </c>
      <c r="B159" s="119">
        <v>50</v>
      </c>
      <c r="C159" s="119"/>
      <c r="D159" s="119">
        <v>50</v>
      </c>
      <c r="E159" s="119">
        <v>50</v>
      </c>
      <c r="F159" s="119"/>
      <c r="G159" s="119"/>
      <c r="H159" s="47"/>
    </row>
    <row r="160" spans="1:8" ht="15.75" customHeight="1">
      <c r="A160" s="62" t="s">
        <v>438</v>
      </c>
      <c r="B160" s="49">
        <v>5</v>
      </c>
      <c r="C160" s="49"/>
      <c r="D160" s="49">
        <v>5</v>
      </c>
      <c r="E160" s="49">
        <v>5</v>
      </c>
      <c r="F160" s="49"/>
      <c r="G160" s="49"/>
      <c r="H160" s="47"/>
    </row>
    <row r="161" spans="1:8" ht="15.75" customHeight="1">
      <c r="A161" s="51" t="s">
        <v>439</v>
      </c>
      <c r="B161" s="52">
        <v>10</v>
      </c>
      <c r="C161" s="52"/>
      <c r="D161" s="52">
        <v>10</v>
      </c>
      <c r="E161" s="53">
        <v>10</v>
      </c>
      <c r="F161" s="54"/>
      <c r="G161" s="108"/>
      <c r="H161" s="66"/>
    </row>
    <row r="162" spans="1:8" ht="15.75" customHeight="1">
      <c r="A162" s="121" t="s">
        <v>440</v>
      </c>
      <c r="B162" s="122">
        <v>10</v>
      </c>
      <c r="C162" s="122"/>
      <c r="D162" s="122">
        <v>10</v>
      </c>
      <c r="E162" s="122">
        <v>10</v>
      </c>
      <c r="F162" s="122"/>
      <c r="G162" s="122"/>
      <c r="H162" s="123"/>
    </row>
    <row r="163" spans="1:8" ht="15.75" customHeight="1">
      <c r="A163" s="51" t="s">
        <v>441</v>
      </c>
      <c r="B163" s="52"/>
      <c r="C163" s="52"/>
      <c r="D163" s="52"/>
      <c r="E163" s="53"/>
      <c r="F163" s="54"/>
      <c r="G163" s="108"/>
      <c r="H163" s="66"/>
    </row>
    <row r="164" spans="1:8" ht="15.75" customHeight="1">
      <c r="A164" s="51" t="s">
        <v>442</v>
      </c>
      <c r="B164" s="43">
        <f aca="true" t="shared" si="19" ref="B164:G164">SUM(B165:B181)</f>
        <v>627.8</v>
      </c>
      <c r="C164" s="43">
        <f t="shared" si="19"/>
        <v>0</v>
      </c>
      <c r="D164" s="43">
        <f t="shared" si="19"/>
        <v>627.8</v>
      </c>
      <c r="E164" s="43">
        <f t="shared" si="19"/>
        <v>69.3</v>
      </c>
      <c r="F164" s="43">
        <f t="shared" si="19"/>
        <v>558.5</v>
      </c>
      <c r="G164" s="43">
        <f t="shared" si="19"/>
        <v>0</v>
      </c>
      <c r="H164" s="66"/>
    </row>
    <row r="165" spans="1:8" ht="15.75" customHeight="1">
      <c r="A165" s="124" t="s">
        <v>443</v>
      </c>
      <c r="B165" s="125">
        <v>28</v>
      </c>
      <c r="C165" s="125"/>
      <c r="D165" s="125">
        <v>28</v>
      </c>
      <c r="E165" s="125"/>
      <c r="F165" s="125">
        <v>28</v>
      </c>
      <c r="G165" s="125"/>
      <c r="H165" s="126"/>
    </row>
    <row r="166" spans="1:8" ht="15.75" customHeight="1">
      <c r="A166" s="124" t="s">
        <v>444</v>
      </c>
      <c r="B166" s="125">
        <v>26</v>
      </c>
      <c r="C166" s="125"/>
      <c r="D166" s="125">
        <v>26</v>
      </c>
      <c r="E166" s="125"/>
      <c r="F166" s="125">
        <v>26</v>
      </c>
      <c r="G166" s="125"/>
      <c r="H166" s="126"/>
    </row>
    <row r="167" spans="1:8" ht="15.75" customHeight="1">
      <c r="A167" s="124" t="s">
        <v>445</v>
      </c>
      <c r="B167" s="125">
        <v>40</v>
      </c>
      <c r="C167" s="125"/>
      <c r="D167" s="125">
        <v>40</v>
      </c>
      <c r="E167" s="125"/>
      <c r="F167" s="125">
        <v>40</v>
      </c>
      <c r="G167" s="125"/>
      <c r="H167" s="126"/>
    </row>
    <row r="168" spans="1:8" ht="15.75" customHeight="1">
      <c r="A168" s="124" t="s">
        <v>446</v>
      </c>
      <c r="B168" s="125">
        <v>70</v>
      </c>
      <c r="C168" s="125"/>
      <c r="D168" s="125">
        <v>70</v>
      </c>
      <c r="E168" s="125"/>
      <c r="F168" s="125">
        <v>70</v>
      </c>
      <c r="G168" s="125"/>
      <c r="H168" s="126"/>
    </row>
    <row r="169" spans="1:8" ht="15.75" customHeight="1">
      <c r="A169" s="124" t="s">
        <v>447</v>
      </c>
      <c r="B169" s="125">
        <v>11</v>
      </c>
      <c r="C169" s="125"/>
      <c r="D169" s="125">
        <v>11</v>
      </c>
      <c r="E169" s="125"/>
      <c r="F169" s="125">
        <v>11</v>
      </c>
      <c r="G169" s="125"/>
      <c r="H169" s="126"/>
    </row>
    <row r="170" spans="1:8" ht="15.75" customHeight="1">
      <c r="A170" s="124" t="s">
        <v>448</v>
      </c>
      <c r="B170" s="125">
        <v>54</v>
      </c>
      <c r="C170" s="125"/>
      <c r="D170" s="125">
        <v>54</v>
      </c>
      <c r="E170" s="125"/>
      <c r="F170" s="125">
        <v>54</v>
      </c>
      <c r="G170" s="125"/>
      <c r="H170" s="126"/>
    </row>
    <row r="171" spans="1:8" ht="15.75" customHeight="1">
      <c r="A171" s="124" t="s">
        <v>449</v>
      </c>
      <c r="B171" s="125">
        <v>26</v>
      </c>
      <c r="C171" s="125"/>
      <c r="D171" s="125">
        <v>26</v>
      </c>
      <c r="E171" s="125"/>
      <c r="F171" s="125">
        <v>26</v>
      </c>
      <c r="G171" s="125"/>
      <c r="H171" s="126"/>
    </row>
    <row r="172" spans="1:8" ht="15.75" customHeight="1">
      <c r="A172" s="121" t="s">
        <v>450</v>
      </c>
      <c r="B172" s="122">
        <v>1.3</v>
      </c>
      <c r="C172" s="122"/>
      <c r="D172" s="122">
        <v>1.3</v>
      </c>
      <c r="E172" s="122"/>
      <c r="F172" s="122">
        <v>1.3</v>
      </c>
      <c r="G172" s="122"/>
      <c r="H172" s="126"/>
    </row>
    <row r="173" spans="1:8" ht="15.75" customHeight="1">
      <c r="A173" s="121" t="s">
        <v>451</v>
      </c>
      <c r="B173" s="122">
        <v>126</v>
      </c>
      <c r="C173" s="122"/>
      <c r="D173" s="122">
        <v>126</v>
      </c>
      <c r="E173" s="122"/>
      <c r="F173" s="122">
        <v>126</v>
      </c>
      <c r="G173" s="122"/>
      <c r="H173" s="126"/>
    </row>
    <row r="174" spans="1:8" ht="15.75" customHeight="1">
      <c r="A174" s="121" t="s">
        <v>452</v>
      </c>
      <c r="B174" s="122">
        <v>3</v>
      </c>
      <c r="C174" s="122"/>
      <c r="D174" s="122">
        <v>3</v>
      </c>
      <c r="E174" s="122">
        <v>3</v>
      </c>
      <c r="F174" s="122"/>
      <c r="G174" s="122"/>
      <c r="H174" s="126"/>
    </row>
    <row r="175" spans="1:8" ht="15.75" customHeight="1">
      <c r="A175" s="121" t="s">
        <v>453</v>
      </c>
      <c r="B175" s="122">
        <v>7</v>
      </c>
      <c r="C175" s="122"/>
      <c r="D175" s="122">
        <v>7</v>
      </c>
      <c r="E175" s="122">
        <v>7</v>
      </c>
      <c r="F175" s="122"/>
      <c r="G175" s="122"/>
      <c r="H175" s="126"/>
    </row>
    <row r="176" spans="1:8" ht="15.75" customHeight="1">
      <c r="A176" s="121" t="s">
        <v>454</v>
      </c>
      <c r="B176" s="122">
        <v>22</v>
      </c>
      <c r="C176" s="122"/>
      <c r="D176" s="122">
        <v>22</v>
      </c>
      <c r="E176" s="122">
        <v>8.8</v>
      </c>
      <c r="F176" s="122">
        <v>13.2</v>
      </c>
      <c r="G176" s="122"/>
      <c r="H176" s="126"/>
    </row>
    <row r="177" spans="1:8" ht="15.75" customHeight="1">
      <c r="A177" s="121" t="s">
        <v>455</v>
      </c>
      <c r="B177" s="122">
        <v>3</v>
      </c>
      <c r="C177" s="122"/>
      <c r="D177" s="122">
        <v>3</v>
      </c>
      <c r="E177" s="122"/>
      <c r="F177" s="122">
        <v>3</v>
      </c>
      <c r="G177" s="122"/>
      <c r="H177" s="126"/>
    </row>
    <row r="178" spans="1:8" ht="15.75" customHeight="1">
      <c r="A178" s="121" t="s">
        <v>456</v>
      </c>
      <c r="B178" s="122">
        <v>2.5</v>
      </c>
      <c r="C178" s="122"/>
      <c r="D178" s="122">
        <v>2.5</v>
      </c>
      <c r="E178" s="122">
        <v>2.5</v>
      </c>
      <c r="F178" s="122"/>
      <c r="G178" s="122"/>
      <c r="H178" s="126"/>
    </row>
    <row r="179" spans="1:8" ht="15.75" customHeight="1">
      <c r="A179" s="121" t="s">
        <v>457</v>
      </c>
      <c r="B179" s="122">
        <v>200</v>
      </c>
      <c r="C179" s="122"/>
      <c r="D179" s="122">
        <v>200</v>
      </c>
      <c r="E179" s="122">
        <v>40</v>
      </c>
      <c r="F179" s="122">
        <v>160</v>
      </c>
      <c r="G179" s="122"/>
      <c r="H179" s="126"/>
    </row>
    <row r="180" spans="1:8" ht="15.75" customHeight="1">
      <c r="A180" s="121" t="s">
        <v>458</v>
      </c>
      <c r="B180" s="122">
        <v>6</v>
      </c>
      <c r="C180" s="122"/>
      <c r="D180" s="122">
        <v>6</v>
      </c>
      <c r="E180" s="122">
        <v>6</v>
      </c>
      <c r="F180" s="122"/>
      <c r="G180" s="122"/>
      <c r="H180" s="126"/>
    </row>
    <row r="181" spans="1:8" ht="15.75" customHeight="1">
      <c r="A181" s="121" t="s">
        <v>459</v>
      </c>
      <c r="B181" s="122">
        <v>2</v>
      </c>
      <c r="C181" s="122"/>
      <c r="D181" s="122">
        <v>2</v>
      </c>
      <c r="E181" s="122">
        <v>2</v>
      </c>
      <c r="F181" s="122"/>
      <c r="G181" s="122"/>
      <c r="H181" s="126"/>
    </row>
    <row r="182" spans="1:8" ht="15.75" customHeight="1">
      <c r="A182" s="51" t="s">
        <v>460</v>
      </c>
      <c r="B182" s="127">
        <v>130</v>
      </c>
      <c r="C182" s="127"/>
      <c r="D182" s="127">
        <v>130</v>
      </c>
      <c r="E182" s="127"/>
      <c r="F182" s="127">
        <v>130</v>
      </c>
      <c r="G182" s="127"/>
      <c r="H182" s="128"/>
    </row>
    <row r="183" spans="1:8" ht="15.75" customHeight="1">
      <c r="A183" s="51" t="s">
        <v>461</v>
      </c>
      <c r="B183" s="72">
        <v>85</v>
      </c>
      <c r="C183" s="72"/>
      <c r="D183" s="72">
        <v>85</v>
      </c>
      <c r="E183" s="49"/>
      <c r="F183" s="49">
        <v>85</v>
      </c>
      <c r="G183" s="49"/>
      <c r="H183" s="47"/>
    </row>
    <row r="184" spans="1:8" s="27" customFormat="1" ht="15.75" customHeight="1">
      <c r="A184" s="121" t="s">
        <v>462</v>
      </c>
      <c r="B184" s="122">
        <v>85</v>
      </c>
      <c r="C184" s="122"/>
      <c r="D184" s="122">
        <v>85</v>
      </c>
      <c r="E184" s="122"/>
      <c r="F184" s="122">
        <v>85</v>
      </c>
      <c r="G184" s="122"/>
      <c r="H184" s="123"/>
    </row>
    <row r="185" spans="1:8" ht="15.75" customHeight="1">
      <c r="A185" s="51" t="s">
        <v>463</v>
      </c>
      <c r="B185" s="71">
        <f aca="true" t="shared" si="20" ref="B185:G185">SUM(B186:B187)</f>
        <v>465</v>
      </c>
      <c r="C185" s="71">
        <f t="shared" si="20"/>
        <v>0</v>
      </c>
      <c r="D185" s="71">
        <f t="shared" si="20"/>
        <v>465</v>
      </c>
      <c r="E185" s="71">
        <f t="shared" si="20"/>
        <v>0</v>
      </c>
      <c r="F185" s="71">
        <f t="shared" si="20"/>
        <v>465</v>
      </c>
      <c r="G185" s="71">
        <f t="shared" si="20"/>
        <v>0</v>
      </c>
      <c r="H185" s="47"/>
    </row>
    <row r="186" spans="1:8" ht="15.75" customHeight="1">
      <c r="A186" s="129" t="s">
        <v>464</v>
      </c>
      <c r="B186" s="127">
        <v>460</v>
      </c>
      <c r="C186" s="127"/>
      <c r="D186" s="127">
        <v>460</v>
      </c>
      <c r="E186" s="127"/>
      <c r="F186" s="127">
        <v>460</v>
      </c>
      <c r="G186" s="127"/>
      <c r="H186" s="128"/>
    </row>
    <row r="187" spans="1:8" ht="15.75" customHeight="1">
      <c r="A187" s="129" t="s">
        <v>465</v>
      </c>
      <c r="B187" s="127">
        <v>5</v>
      </c>
      <c r="C187" s="127"/>
      <c r="D187" s="127">
        <v>5</v>
      </c>
      <c r="E187" s="127"/>
      <c r="F187" s="127">
        <v>5</v>
      </c>
      <c r="G187" s="127"/>
      <c r="H187" s="128"/>
    </row>
    <row r="188" spans="1:8" ht="15.75" customHeight="1">
      <c r="A188" s="51" t="s">
        <v>466</v>
      </c>
      <c r="B188" s="127">
        <v>650</v>
      </c>
      <c r="C188" s="127"/>
      <c r="D188" s="127">
        <v>650</v>
      </c>
      <c r="E188" s="127"/>
      <c r="F188" s="127">
        <v>650</v>
      </c>
      <c r="G188" s="127"/>
      <c r="H188" s="128"/>
    </row>
    <row r="189" spans="1:8" ht="15.75" customHeight="1">
      <c r="A189" s="51" t="s">
        <v>467</v>
      </c>
      <c r="B189" s="43">
        <f>SUM(C189:D189)</f>
        <v>0</v>
      </c>
      <c r="C189" s="52"/>
      <c r="D189" s="52"/>
      <c r="E189" s="130"/>
      <c r="F189" s="130"/>
      <c r="G189" s="131"/>
      <c r="H189" s="66"/>
    </row>
    <row r="190" spans="1:8" ht="15.75" customHeight="1">
      <c r="A190" s="51" t="s">
        <v>468</v>
      </c>
      <c r="B190" s="43">
        <f>SUM(C190:D190)</f>
        <v>0</v>
      </c>
      <c r="C190" s="52"/>
      <c r="D190" s="52"/>
      <c r="E190" s="130"/>
      <c r="F190" s="130"/>
      <c r="G190" s="131"/>
      <c r="H190" s="66"/>
    </row>
    <row r="191" spans="1:8" ht="15.75" customHeight="1">
      <c r="A191" s="51" t="s">
        <v>469</v>
      </c>
      <c r="B191" s="43">
        <f aca="true" t="shared" si="21" ref="B191:G191">SUM(B192:B197)</f>
        <v>118</v>
      </c>
      <c r="C191" s="43">
        <f t="shared" si="21"/>
        <v>0</v>
      </c>
      <c r="D191" s="43">
        <f t="shared" si="21"/>
        <v>118</v>
      </c>
      <c r="E191" s="43">
        <f t="shared" si="21"/>
        <v>10</v>
      </c>
      <c r="F191" s="43">
        <f t="shared" si="21"/>
        <v>108</v>
      </c>
      <c r="G191" s="43">
        <f t="shared" si="21"/>
        <v>0</v>
      </c>
      <c r="H191" s="66"/>
    </row>
    <row r="192" spans="1:8" ht="15.75" customHeight="1">
      <c r="A192" s="129" t="s">
        <v>470</v>
      </c>
      <c r="B192" s="127">
        <v>7</v>
      </c>
      <c r="C192" s="127"/>
      <c r="D192" s="127">
        <v>7</v>
      </c>
      <c r="E192" s="127">
        <v>7</v>
      </c>
      <c r="F192" s="127"/>
      <c r="G192" s="127"/>
      <c r="H192" s="128"/>
    </row>
    <row r="193" spans="1:8" ht="15.75" customHeight="1">
      <c r="A193" s="129" t="s">
        <v>471</v>
      </c>
      <c r="B193" s="127">
        <v>65</v>
      </c>
      <c r="C193" s="127"/>
      <c r="D193" s="127">
        <v>65</v>
      </c>
      <c r="E193" s="127"/>
      <c r="F193" s="127">
        <v>65</v>
      </c>
      <c r="G193" s="127"/>
      <c r="H193" s="128"/>
    </row>
    <row r="194" spans="1:8" ht="15.75" customHeight="1">
      <c r="A194" s="129" t="s">
        <v>472</v>
      </c>
      <c r="B194" s="127">
        <v>8</v>
      </c>
      <c r="C194" s="127"/>
      <c r="D194" s="127">
        <v>8</v>
      </c>
      <c r="E194" s="127"/>
      <c r="F194" s="127">
        <v>8</v>
      </c>
      <c r="G194" s="127"/>
      <c r="H194" s="128"/>
    </row>
    <row r="195" spans="1:8" ht="15.75" customHeight="1">
      <c r="A195" s="129" t="s">
        <v>473</v>
      </c>
      <c r="B195" s="127">
        <v>3</v>
      </c>
      <c r="C195" s="127"/>
      <c r="D195" s="127">
        <v>3</v>
      </c>
      <c r="E195" s="127">
        <v>3</v>
      </c>
      <c r="F195" s="127"/>
      <c r="G195" s="127"/>
      <c r="H195" s="128"/>
    </row>
    <row r="196" spans="1:8" ht="15.75" customHeight="1">
      <c r="A196" s="129" t="s">
        <v>474</v>
      </c>
      <c r="B196" s="127">
        <v>30</v>
      </c>
      <c r="C196" s="127"/>
      <c r="D196" s="127">
        <v>30</v>
      </c>
      <c r="E196" s="127"/>
      <c r="F196" s="127">
        <v>30</v>
      </c>
      <c r="G196" s="127"/>
      <c r="H196" s="128"/>
    </row>
    <row r="197" spans="1:8" ht="15.75" customHeight="1">
      <c r="A197" s="129" t="s">
        <v>475</v>
      </c>
      <c r="B197" s="127">
        <v>5</v>
      </c>
      <c r="C197" s="127"/>
      <c r="D197" s="127">
        <v>5</v>
      </c>
      <c r="E197" s="127"/>
      <c r="F197" s="127">
        <v>5</v>
      </c>
      <c r="G197" s="127"/>
      <c r="H197" s="128"/>
    </row>
    <row r="198" spans="1:8" ht="15.75" customHeight="1">
      <c r="A198" s="51" t="s">
        <v>476</v>
      </c>
      <c r="B198" s="71">
        <f>SUM(C198:D198)</f>
        <v>0</v>
      </c>
      <c r="C198" s="72"/>
      <c r="D198" s="72"/>
      <c r="E198" s="73"/>
      <c r="F198" s="73"/>
      <c r="G198" s="74"/>
      <c r="H198" s="47"/>
    </row>
    <row r="199" spans="1:8" ht="15.75" customHeight="1">
      <c r="A199" s="42" t="s">
        <v>23</v>
      </c>
      <c r="B199" s="43">
        <f aca="true" t="shared" si="22" ref="B199:G199">B200+B208+B217+B220</f>
        <v>1247</v>
      </c>
      <c r="C199" s="43">
        <f t="shared" si="22"/>
        <v>0</v>
      </c>
      <c r="D199" s="43">
        <f t="shared" si="22"/>
        <v>1247</v>
      </c>
      <c r="E199" s="43">
        <f t="shared" si="22"/>
        <v>1211</v>
      </c>
      <c r="F199" s="43">
        <f t="shared" si="22"/>
        <v>0</v>
      </c>
      <c r="G199" s="43">
        <f t="shared" si="22"/>
        <v>36</v>
      </c>
      <c r="H199" s="66"/>
    </row>
    <row r="200" spans="1:8" ht="15.75" customHeight="1">
      <c r="A200" s="46" t="s">
        <v>477</v>
      </c>
      <c r="B200" s="43">
        <f aca="true" t="shared" si="23" ref="B200:G200">SUM(B201:B207)</f>
        <v>142</v>
      </c>
      <c r="C200" s="43">
        <f t="shared" si="23"/>
        <v>0</v>
      </c>
      <c r="D200" s="43">
        <f t="shared" si="23"/>
        <v>142</v>
      </c>
      <c r="E200" s="43">
        <f t="shared" si="23"/>
        <v>142</v>
      </c>
      <c r="F200" s="43">
        <f t="shared" si="23"/>
        <v>0</v>
      </c>
      <c r="G200" s="43">
        <f t="shared" si="23"/>
        <v>0</v>
      </c>
      <c r="H200" s="66"/>
    </row>
    <row r="201" spans="1:8" ht="15.75" customHeight="1">
      <c r="A201" s="132" t="s">
        <v>478</v>
      </c>
      <c r="B201" s="133">
        <v>20</v>
      </c>
      <c r="C201" s="133"/>
      <c r="D201" s="133">
        <v>20</v>
      </c>
      <c r="E201" s="133">
        <v>20</v>
      </c>
      <c r="F201" s="133"/>
      <c r="G201" s="49"/>
      <c r="H201" s="47"/>
    </row>
    <row r="202" spans="1:8" ht="15.75" customHeight="1">
      <c r="A202" s="132" t="s">
        <v>479</v>
      </c>
      <c r="B202" s="133">
        <v>5</v>
      </c>
      <c r="C202" s="133"/>
      <c r="D202" s="133">
        <v>5</v>
      </c>
      <c r="E202" s="133">
        <v>5</v>
      </c>
      <c r="F202" s="133"/>
      <c r="G202" s="49"/>
      <c r="H202" s="47"/>
    </row>
    <row r="203" spans="1:8" ht="15.75" customHeight="1">
      <c r="A203" s="134" t="s">
        <v>480</v>
      </c>
      <c r="B203" s="133">
        <v>3</v>
      </c>
      <c r="C203" s="133"/>
      <c r="D203" s="133">
        <v>3</v>
      </c>
      <c r="E203" s="133">
        <v>3</v>
      </c>
      <c r="F203" s="133"/>
      <c r="G203" s="49"/>
      <c r="H203" s="47"/>
    </row>
    <row r="204" spans="1:8" ht="15.75" customHeight="1">
      <c r="A204" s="132" t="s">
        <v>481</v>
      </c>
      <c r="B204" s="133">
        <v>4</v>
      </c>
      <c r="C204" s="133"/>
      <c r="D204" s="133">
        <v>4</v>
      </c>
      <c r="E204" s="133">
        <v>4</v>
      </c>
      <c r="F204" s="133"/>
      <c r="G204" s="49"/>
      <c r="H204" s="47"/>
    </row>
    <row r="205" spans="1:8" ht="15.75" customHeight="1">
      <c r="A205" s="48" t="s">
        <v>482</v>
      </c>
      <c r="B205" s="133">
        <v>60</v>
      </c>
      <c r="C205" s="133"/>
      <c r="D205" s="133">
        <v>60</v>
      </c>
      <c r="E205" s="133">
        <v>60</v>
      </c>
      <c r="F205" s="133"/>
      <c r="G205" s="49"/>
      <c r="H205" s="47"/>
    </row>
    <row r="206" spans="1:8" ht="15.75" customHeight="1">
      <c r="A206" s="48" t="s">
        <v>483</v>
      </c>
      <c r="B206" s="49">
        <v>20</v>
      </c>
      <c r="C206" s="49"/>
      <c r="D206" s="49">
        <v>20</v>
      </c>
      <c r="E206" s="49">
        <v>20</v>
      </c>
      <c r="F206" s="49"/>
      <c r="G206" s="49"/>
      <c r="H206" s="47"/>
    </row>
    <row r="207" spans="1:8" ht="15.75" customHeight="1">
      <c r="A207" s="48" t="s">
        <v>484</v>
      </c>
      <c r="B207" s="49">
        <v>30</v>
      </c>
      <c r="C207" s="49"/>
      <c r="D207" s="49">
        <v>30</v>
      </c>
      <c r="E207" s="49">
        <v>30</v>
      </c>
      <c r="F207" s="49"/>
      <c r="G207" s="49"/>
      <c r="H207" s="47"/>
    </row>
    <row r="208" spans="1:8" s="28" customFormat="1" ht="15.75" customHeight="1">
      <c r="A208" s="46" t="s">
        <v>485</v>
      </c>
      <c r="B208" s="43">
        <f aca="true" t="shared" si="24" ref="B208:G208">SUM(B209:B216)</f>
        <v>130</v>
      </c>
      <c r="C208" s="43">
        <f t="shared" si="24"/>
        <v>0</v>
      </c>
      <c r="D208" s="43">
        <f t="shared" si="24"/>
        <v>130</v>
      </c>
      <c r="E208" s="43">
        <f t="shared" si="24"/>
        <v>94</v>
      </c>
      <c r="F208" s="43">
        <f t="shared" si="24"/>
        <v>0</v>
      </c>
      <c r="G208" s="43">
        <f t="shared" si="24"/>
        <v>36</v>
      </c>
      <c r="H208" s="66"/>
    </row>
    <row r="209" spans="1:8" ht="15.75" customHeight="1">
      <c r="A209" s="48" t="s">
        <v>486</v>
      </c>
      <c r="B209" s="49">
        <v>5</v>
      </c>
      <c r="C209" s="49"/>
      <c r="D209" s="49">
        <v>5</v>
      </c>
      <c r="E209" s="49">
        <v>5</v>
      </c>
      <c r="F209" s="49"/>
      <c r="G209" s="49"/>
      <c r="H209" s="47"/>
    </row>
    <row r="210" spans="1:8" ht="15.75" customHeight="1">
      <c r="A210" s="39" t="s">
        <v>487</v>
      </c>
      <c r="B210" s="49">
        <v>30</v>
      </c>
      <c r="C210" s="49"/>
      <c r="D210" s="49">
        <v>30</v>
      </c>
      <c r="E210" s="49">
        <v>25</v>
      </c>
      <c r="F210" s="49"/>
      <c r="G210" s="49">
        <v>5</v>
      </c>
      <c r="H210" s="47"/>
    </row>
    <row r="211" spans="1:8" ht="15.75" customHeight="1">
      <c r="A211" s="48" t="s">
        <v>488</v>
      </c>
      <c r="B211" s="49">
        <v>5</v>
      </c>
      <c r="C211" s="49"/>
      <c r="D211" s="49">
        <v>5</v>
      </c>
      <c r="E211" s="49"/>
      <c r="F211" s="49"/>
      <c r="G211" s="49">
        <v>5</v>
      </c>
      <c r="H211" s="47"/>
    </row>
    <row r="212" spans="1:8" ht="15.75" customHeight="1">
      <c r="A212" s="37" t="s">
        <v>489</v>
      </c>
      <c r="B212" s="49">
        <v>10</v>
      </c>
      <c r="C212" s="49"/>
      <c r="D212" s="49">
        <v>10</v>
      </c>
      <c r="E212" s="49">
        <v>9</v>
      </c>
      <c r="F212" s="49"/>
      <c r="G212" s="49">
        <v>1</v>
      </c>
      <c r="H212" s="47"/>
    </row>
    <row r="213" spans="1:8" ht="15.75" customHeight="1">
      <c r="A213" s="48" t="s">
        <v>490</v>
      </c>
      <c r="B213" s="49">
        <v>5</v>
      </c>
      <c r="C213" s="49"/>
      <c r="D213" s="49">
        <v>5</v>
      </c>
      <c r="E213" s="49">
        <v>5</v>
      </c>
      <c r="F213" s="49"/>
      <c r="G213" s="49"/>
      <c r="H213" s="47"/>
    </row>
    <row r="214" spans="1:8" ht="15.75" customHeight="1">
      <c r="A214" s="70" t="s">
        <v>491</v>
      </c>
      <c r="B214" s="71"/>
      <c r="C214" s="72"/>
      <c r="D214" s="72"/>
      <c r="E214" s="49"/>
      <c r="F214" s="100"/>
      <c r="G214" s="100"/>
      <c r="H214" s="47"/>
    </row>
    <row r="215" spans="1:8" ht="15.75" customHeight="1">
      <c r="A215" s="70" t="s">
        <v>492</v>
      </c>
      <c r="B215" s="135">
        <v>75</v>
      </c>
      <c r="C215" s="135"/>
      <c r="D215" s="135">
        <v>75</v>
      </c>
      <c r="E215" s="135">
        <v>50</v>
      </c>
      <c r="F215" s="135"/>
      <c r="G215" s="135">
        <v>25</v>
      </c>
      <c r="H215" s="136"/>
    </row>
    <row r="216" spans="1:8" ht="15.75" customHeight="1">
      <c r="A216" s="70" t="s">
        <v>493</v>
      </c>
      <c r="B216" s="71"/>
      <c r="C216" s="72"/>
      <c r="D216" s="72"/>
      <c r="E216" s="49"/>
      <c r="F216" s="100"/>
      <c r="G216" s="100"/>
      <c r="H216" s="47"/>
    </row>
    <row r="217" spans="1:8" s="28" customFormat="1" ht="15.75" customHeight="1">
      <c r="A217" s="51" t="s">
        <v>494</v>
      </c>
      <c r="B217" s="43">
        <f aca="true" t="shared" si="25" ref="B217:G217">SUM(B218:B219)</f>
        <v>950</v>
      </c>
      <c r="C217" s="43">
        <f t="shared" si="25"/>
        <v>0</v>
      </c>
      <c r="D217" s="43">
        <f t="shared" si="25"/>
        <v>950</v>
      </c>
      <c r="E217" s="43">
        <f t="shared" si="25"/>
        <v>950</v>
      </c>
      <c r="F217" s="43">
        <f t="shared" si="25"/>
        <v>0</v>
      </c>
      <c r="G217" s="43">
        <f t="shared" si="25"/>
        <v>0</v>
      </c>
      <c r="H217" s="66"/>
    </row>
    <row r="218" spans="1:8" ht="15.75" customHeight="1">
      <c r="A218" s="99" t="s">
        <v>495</v>
      </c>
      <c r="B218" s="135">
        <v>950</v>
      </c>
      <c r="C218" s="135"/>
      <c r="D218" s="135">
        <v>950</v>
      </c>
      <c r="E218" s="135">
        <v>950</v>
      </c>
      <c r="F218" s="135"/>
      <c r="G218" s="135"/>
      <c r="H218" s="136"/>
    </row>
    <row r="219" spans="1:8" ht="15.75" customHeight="1">
      <c r="A219" s="99" t="s">
        <v>496</v>
      </c>
      <c r="B219" s="71"/>
      <c r="C219" s="72"/>
      <c r="D219" s="72"/>
      <c r="E219" s="49"/>
      <c r="F219" s="100"/>
      <c r="G219" s="100"/>
      <c r="H219" s="47"/>
    </row>
    <row r="220" spans="1:8" s="28" customFormat="1" ht="15.75" customHeight="1">
      <c r="A220" s="51" t="s">
        <v>497</v>
      </c>
      <c r="B220" s="43">
        <f aca="true" t="shared" si="26" ref="B220:G220">SUM(B221:B222)</f>
        <v>25</v>
      </c>
      <c r="C220" s="43">
        <f t="shared" si="26"/>
        <v>0</v>
      </c>
      <c r="D220" s="43">
        <f t="shared" si="26"/>
        <v>25</v>
      </c>
      <c r="E220" s="43">
        <f t="shared" si="26"/>
        <v>25</v>
      </c>
      <c r="F220" s="43">
        <f t="shared" si="26"/>
        <v>0</v>
      </c>
      <c r="G220" s="43">
        <f t="shared" si="26"/>
        <v>0</v>
      </c>
      <c r="H220" s="66"/>
    </row>
    <row r="221" spans="1:8" ht="15.75" customHeight="1">
      <c r="A221" s="48" t="s">
        <v>498</v>
      </c>
      <c r="B221" s="49">
        <v>15</v>
      </c>
      <c r="C221" s="49"/>
      <c r="D221" s="49">
        <v>15</v>
      </c>
      <c r="E221" s="49">
        <v>15</v>
      </c>
      <c r="F221" s="49"/>
      <c r="G221" s="49"/>
      <c r="H221" s="47"/>
    </row>
    <row r="222" spans="1:8" ht="15.75" customHeight="1">
      <c r="A222" s="48" t="s">
        <v>499</v>
      </c>
      <c r="B222" s="49">
        <v>10</v>
      </c>
      <c r="C222" s="38"/>
      <c r="D222" s="49">
        <v>10</v>
      </c>
      <c r="E222" s="49">
        <v>10</v>
      </c>
      <c r="F222" s="49"/>
      <c r="G222" s="49"/>
      <c r="H222" s="47"/>
    </row>
    <row r="223" spans="1:8" ht="15.75" customHeight="1">
      <c r="A223" s="42" t="s">
        <v>25</v>
      </c>
      <c r="B223" s="43">
        <f aca="true" t="shared" si="27" ref="B223:G223">B224+B225+B260+B261</f>
        <v>37488</v>
      </c>
      <c r="C223" s="43">
        <f t="shared" si="27"/>
        <v>17478</v>
      </c>
      <c r="D223" s="43">
        <f t="shared" si="27"/>
        <v>11211</v>
      </c>
      <c r="E223" s="43">
        <f t="shared" si="27"/>
        <v>1420</v>
      </c>
      <c r="F223" s="43">
        <f t="shared" si="27"/>
        <v>0</v>
      </c>
      <c r="G223" s="43">
        <f t="shared" si="27"/>
        <v>9791</v>
      </c>
      <c r="H223" s="66"/>
    </row>
    <row r="224" spans="1:8" ht="15.75" customHeight="1">
      <c r="A224" s="51" t="s">
        <v>500</v>
      </c>
      <c r="B224" s="52"/>
      <c r="C224" s="52"/>
      <c r="D224" s="52"/>
      <c r="E224" s="130"/>
      <c r="F224" s="131"/>
      <c r="G224" s="131"/>
      <c r="H224" s="66"/>
    </row>
    <row r="225" spans="1:8" ht="15.75" customHeight="1">
      <c r="A225" s="51" t="s">
        <v>501</v>
      </c>
      <c r="B225" s="43">
        <f aca="true" t="shared" si="28" ref="B225:G225">SUM(B226:B259)</f>
        <v>37468</v>
      </c>
      <c r="C225" s="43">
        <f t="shared" si="28"/>
        <v>17478</v>
      </c>
      <c r="D225" s="43">
        <f t="shared" si="28"/>
        <v>11191</v>
      </c>
      <c r="E225" s="43">
        <f t="shared" si="28"/>
        <v>1400</v>
      </c>
      <c r="F225" s="43">
        <f t="shared" si="28"/>
        <v>0</v>
      </c>
      <c r="G225" s="43">
        <f t="shared" si="28"/>
        <v>9791</v>
      </c>
      <c r="H225" s="66"/>
    </row>
    <row r="226" spans="1:8" ht="15.75" customHeight="1">
      <c r="A226" s="137" t="s">
        <v>502</v>
      </c>
      <c r="B226" s="38">
        <v>616</v>
      </c>
      <c r="C226" s="38">
        <v>474</v>
      </c>
      <c r="D226" s="49">
        <v>85</v>
      </c>
      <c r="E226" s="49"/>
      <c r="F226" s="49"/>
      <c r="G226" s="49">
        <v>85</v>
      </c>
      <c r="H226" s="138"/>
    </row>
    <row r="227" spans="1:8" ht="15.75" customHeight="1">
      <c r="A227" s="137" t="s">
        <v>503</v>
      </c>
      <c r="B227" s="38">
        <v>243</v>
      </c>
      <c r="C227" s="38">
        <v>193</v>
      </c>
      <c r="D227" s="49">
        <v>30</v>
      </c>
      <c r="E227" s="49"/>
      <c r="F227" s="49"/>
      <c r="G227" s="49">
        <v>30</v>
      </c>
      <c r="H227" s="138"/>
    </row>
    <row r="228" spans="1:8" ht="15.75" customHeight="1">
      <c r="A228" s="137" t="s">
        <v>504</v>
      </c>
      <c r="B228" s="38">
        <v>328</v>
      </c>
      <c r="C228" s="38">
        <v>297</v>
      </c>
      <c r="D228" s="49">
        <v>31</v>
      </c>
      <c r="E228" s="49"/>
      <c r="F228" s="49"/>
      <c r="G228" s="49">
        <v>31</v>
      </c>
      <c r="H228" s="138"/>
    </row>
    <row r="229" spans="1:8" ht="15.75" customHeight="1">
      <c r="A229" s="137" t="s">
        <v>505</v>
      </c>
      <c r="B229" s="38">
        <v>603</v>
      </c>
      <c r="C229" s="38">
        <v>487</v>
      </c>
      <c r="D229" s="49">
        <v>70</v>
      </c>
      <c r="E229" s="49"/>
      <c r="F229" s="49"/>
      <c r="G229" s="49">
        <v>70</v>
      </c>
      <c r="H229" s="138"/>
    </row>
    <row r="230" spans="1:8" ht="15.75" customHeight="1">
      <c r="A230" s="137" t="s">
        <v>506</v>
      </c>
      <c r="B230" s="38">
        <v>266</v>
      </c>
      <c r="C230" s="38">
        <v>233</v>
      </c>
      <c r="D230" s="49">
        <v>20</v>
      </c>
      <c r="E230" s="49"/>
      <c r="F230" s="49"/>
      <c r="G230" s="49">
        <v>20</v>
      </c>
      <c r="H230" s="138"/>
    </row>
    <row r="231" spans="1:8" ht="15.75" customHeight="1">
      <c r="A231" s="137" t="s">
        <v>507</v>
      </c>
      <c r="B231" s="38">
        <v>1425</v>
      </c>
      <c r="C231" s="38">
        <v>1313</v>
      </c>
      <c r="D231" s="49">
        <v>45</v>
      </c>
      <c r="E231" s="49"/>
      <c r="F231" s="49"/>
      <c r="G231" s="49">
        <v>45</v>
      </c>
      <c r="H231" s="138"/>
    </row>
    <row r="232" spans="1:8" ht="15.75" customHeight="1">
      <c r="A232" s="137" t="s">
        <v>508</v>
      </c>
      <c r="B232" s="38">
        <v>940</v>
      </c>
      <c r="C232" s="38">
        <v>630</v>
      </c>
      <c r="D232" s="49">
        <v>124</v>
      </c>
      <c r="E232" s="49"/>
      <c r="F232" s="49"/>
      <c r="G232" s="49">
        <v>124</v>
      </c>
      <c r="H232" s="138"/>
    </row>
    <row r="233" spans="1:8" ht="15.75" customHeight="1">
      <c r="A233" s="137" t="s">
        <v>509</v>
      </c>
      <c r="B233" s="38">
        <v>183</v>
      </c>
      <c r="C233" s="38">
        <v>146</v>
      </c>
      <c r="D233" s="49">
        <v>22</v>
      </c>
      <c r="E233" s="49"/>
      <c r="F233" s="49"/>
      <c r="G233" s="49">
        <v>22</v>
      </c>
      <c r="H233" s="138"/>
    </row>
    <row r="234" spans="1:8" ht="15.75" customHeight="1">
      <c r="A234" s="57" t="s">
        <v>510</v>
      </c>
      <c r="B234" s="49">
        <v>490</v>
      </c>
      <c r="C234" s="49">
        <v>373</v>
      </c>
      <c r="D234" s="49">
        <v>70</v>
      </c>
      <c r="E234" s="49"/>
      <c r="F234" s="49"/>
      <c r="G234" s="49">
        <v>70</v>
      </c>
      <c r="H234" s="138"/>
    </row>
    <row r="235" spans="1:8" ht="15.75" customHeight="1">
      <c r="A235" s="57" t="s">
        <v>511</v>
      </c>
      <c r="B235" s="49">
        <v>291</v>
      </c>
      <c r="C235" s="49">
        <v>179</v>
      </c>
      <c r="D235" s="49">
        <v>67</v>
      </c>
      <c r="E235" s="49"/>
      <c r="F235" s="49"/>
      <c r="G235" s="49">
        <v>67</v>
      </c>
      <c r="H235" s="138"/>
    </row>
    <row r="236" spans="1:8" ht="15.75" customHeight="1">
      <c r="A236" s="57" t="s">
        <v>512</v>
      </c>
      <c r="B236" s="49">
        <v>106</v>
      </c>
      <c r="C236" s="49">
        <v>26</v>
      </c>
      <c r="D236" s="49">
        <v>58</v>
      </c>
      <c r="E236" s="49">
        <v>10</v>
      </c>
      <c r="F236" s="49"/>
      <c r="G236" s="49">
        <v>48</v>
      </c>
      <c r="H236" s="138"/>
    </row>
    <row r="237" spans="1:8" ht="15.75" customHeight="1">
      <c r="A237" s="57" t="s">
        <v>513</v>
      </c>
      <c r="B237" s="49">
        <v>187</v>
      </c>
      <c r="C237" s="49">
        <v>67</v>
      </c>
      <c r="D237" s="49">
        <v>82</v>
      </c>
      <c r="E237" s="49">
        <v>10</v>
      </c>
      <c r="F237" s="49"/>
      <c r="G237" s="49">
        <v>72</v>
      </c>
      <c r="H237" s="138"/>
    </row>
    <row r="238" spans="1:8" ht="15.75" customHeight="1">
      <c r="A238" s="57" t="s">
        <v>514</v>
      </c>
      <c r="B238" s="49">
        <v>135</v>
      </c>
      <c r="C238" s="49">
        <v>39</v>
      </c>
      <c r="D238" s="49">
        <v>68</v>
      </c>
      <c r="E238" s="49">
        <v>10</v>
      </c>
      <c r="F238" s="49"/>
      <c r="G238" s="49">
        <v>58</v>
      </c>
      <c r="H238" s="138"/>
    </row>
    <row r="239" spans="1:8" ht="15.75" customHeight="1">
      <c r="A239" s="57" t="s">
        <v>515</v>
      </c>
      <c r="B239" s="49">
        <v>110</v>
      </c>
      <c r="C239" s="49">
        <v>30</v>
      </c>
      <c r="D239" s="49">
        <v>58</v>
      </c>
      <c r="E239" s="49">
        <v>10</v>
      </c>
      <c r="F239" s="49"/>
      <c r="G239" s="49">
        <v>48</v>
      </c>
      <c r="H239" s="138"/>
    </row>
    <row r="240" spans="1:8" ht="15.75" customHeight="1">
      <c r="A240" s="57" t="s">
        <v>516</v>
      </c>
      <c r="B240" s="49">
        <v>63</v>
      </c>
      <c r="C240" s="49">
        <v>46</v>
      </c>
      <c r="D240" s="49">
        <v>10</v>
      </c>
      <c r="E240" s="49"/>
      <c r="F240" s="49"/>
      <c r="G240" s="49">
        <v>10</v>
      </c>
      <c r="H240" s="138"/>
    </row>
    <row r="241" spans="1:8" ht="15.75" customHeight="1">
      <c r="A241" s="39" t="s">
        <v>517</v>
      </c>
      <c r="B241" s="38">
        <v>283</v>
      </c>
      <c r="C241" s="49">
        <v>93</v>
      </c>
      <c r="D241" s="38">
        <v>134</v>
      </c>
      <c r="E241" s="38">
        <v>20</v>
      </c>
      <c r="F241" s="38"/>
      <c r="G241" s="38">
        <v>114</v>
      </c>
      <c r="H241" s="47"/>
    </row>
    <row r="242" spans="1:8" ht="15.75" customHeight="1">
      <c r="A242" s="48" t="s">
        <v>518</v>
      </c>
      <c r="B242" s="38">
        <v>128</v>
      </c>
      <c r="C242" s="49">
        <v>0</v>
      </c>
      <c r="D242" s="38">
        <v>115</v>
      </c>
      <c r="E242" s="38"/>
      <c r="F242" s="38"/>
      <c r="G242" s="38">
        <v>115</v>
      </c>
      <c r="H242" s="47"/>
    </row>
    <row r="243" spans="1:8" ht="15.75" customHeight="1">
      <c r="A243" s="39" t="s">
        <v>519</v>
      </c>
      <c r="B243" s="38">
        <v>210</v>
      </c>
      <c r="C243" s="49">
        <v>0</v>
      </c>
      <c r="D243" s="38">
        <v>168</v>
      </c>
      <c r="E243" s="38">
        <v>21</v>
      </c>
      <c r="F243" s="38"/>
      <c r="G243" s="38">
        <v>147</v>
      </c>
      <c r="H243" s="47"/>
    </row>
    <row r="244" spans="1:8" ht="15.75" customHeight="1">
      <c r="A244" s="39" t="s">
        <v>520</v>
      </c>
      <c r="B244" s="38">
        <v>36</v>
      </c>
      <c r="C244" s="49">
        <v>20</v>
      </c>
      <c r="D244" s="38">
        <v>16</v>
      </c>
      <c r="E244" s="38">
        <v>10</v>
      </c>
      <c r="F244" s="38"/>
      <c r="G244" s="38">
        <v>6</v>
      </c>
      <c r="H244" s="47"/>
    </row>
    <row r="245" spans="1:8" ht="15.75" customHeight="1">
      <c r="A245" s="39" t="s">
        <v>521</v>
      </c>
      <c r="B245" s="38">
        <v>125</v>
      </c>
      <c r="C245" s="49">
        <v>35</v>
      </c>
      <c r="D245" s="38">
        <v>65</v>
      </c>
      <c r="E245" s="38">
        <v>11</v>
      </c>
      <c r="F245" s="38"/>
      <c r="G245" s="38">
        <v>54</v>
      </c>
      <c r="H245" s="47"/>
    </row>
    <row r="246" spans="1:8" ht="15.75" customHeight="1">
      <c r="A246" s="39" t="s">
        <v>522</v>
      </c>
      <c r="B246" s="38">
        <v>6154</v>
      </c>
      <c r="C246" s="38">
        <v>3285</v>
      </c>
      <c r="D246" s="38">
        <v>2583</v>
      </c>
      <c r="E246" s="38"/>
      <c r="F246" s="38"/>
      <c r="G246" s="38">
        <v>2583</v>
      </c>
      <c r="H246" s="39" t="s">
        <v>523</v>
      </c>
    </row>
    <row r="247" spans="1:8" ht="15.75" customHeight="1">
      <c r="A247" s="37" t="s">
        <v>524</v>
      </c>
      <c r="B247" s="139">
        <v>500</v>
      </c>
      <c r="C247" s="139"/>
      <c r="D247" s="97">
        <v>200</v>
      </c>
      <c r="E247" s="97">
        <v>200</v>
      </c>
      <c r="F247" s="38"/>
      <c r="G247" s="38"/>
      <c r="H247" s="39"/>
    </row>
    <row r="248" spans="1:8" ht="15.75" customHeight="1">
      <c r="A248" s="103" t="s">
        <v>525</v>
      </c>
      <c r="B248" s="140">
        <v>1000</v>
      </c>
      <c r="C248" s="59">
        <v>0</v>
      </c>
      <c r="D248" s="59">
        <v>800</v>
      </c>
      <c r="E248" s="49">
        <v>80</v>
      </c>
      <c r="F248" s="49"/>
      <c r="G248" s="49">
        <v>720</v>
      </c>
      <c r="H248" s="39"/>
    </row>
    <row r="249" spans="1:8" ht="15.75" customHeight="1">
      <c r="A249" s="103" t="s">
        <v>526</v>
      </c>
      <c r="B249" s="140">
        <v>3000</v>
      </c>
      <c r="C249" s="59"/>
      <c r="D249" s="59">
        <v>2300</v>
      </c>
      <c r="E249" s="49">
        <v>230</v>
      </c>
      <c r="F249" s="49"/>
      <c r="G249" s="49">
        <v>2070</v>
      </c>
      <c r="H249" s="39"/>
    </row>
    <row r="250" spans="1:8" ht="15.75" customHeight="1">
      <c r="A250" s="103" t="s">
        <v>527</v>
      </c>
      <c r="B250" s="140">
        <v>400</v>
      </c>
      <c r="C250" s="59"/>
      <c r="D250" s="59">
        <v>300</v>
      </c>
      <c r="E250" s="49">
        <v>120</v>
      </c>
      <c r="F250" s="49"/>
      <c r="G250" s="49">
        <v>180</v>
      </c>
      <c r="H250" s="39"/>
    </row>
    <row r="251" spans="1:8" ht="15.75" customHeight="1">
      <c r="A251" s="103" t="s">
        <v>528</v>
      </c>
      <c r="B251" s="140">
        <v>500</v>
      </c>
      <c r="C251" s="59"/>
      <c r="D251" s="59">
        <v>400</v>
      </c>
      <c r="E251" s="49">
        <v>40</v>
      </c>
      <c r="F251" s="49"/>
      <c r="G251" s="49">
        <v>360</v>
      </c>
      <c r="H251" s="39"/>
    </row>
    <row r="252" spans="1:8" ht="15.75" customHeight="1">
      <c r="A252" s="103" t="s">
        <v>529</v>
      </c>
      <c r="B252" s="140">
        <v>700</v>
      </c>
      <c r="C252" s="59">
        <v>0</v>
      </c>
      <c r="D252" s="59">
        <v>500</v>
      </c>
      <c r="E252" s="49">
        <v>50</v>
      </c>
      <c r="F252" s="49"/>
      <c r="G252" s="49">
        <v>450</v>
      </c>
      <c r="H252" s="39"/>
    </row>
    <row r="253" spans="1:8" ht="15.75" customHeight="1">
      <c r="A253" s="103" t="s">
        <v>530</v>
      </c>
      <c r="B253" s="140">
        <v>500</v>
      </c>
      <c r="C253" s="59"/>
      <c r="D253" s="59">
        <v>300</v>
      </c>
      <c r="E253" s="49">
        <v>30</v>
      </c>
      <c r="F253" s="49"/>
      <c r="G253" s="49">
        <v>270</v>
      </c>
      <c r="H253" s="39"/>
    </row>
    <row r="254" spans="1:8" ht="15.75" customHeight="1">
      <c r="A254" s="103" t="s">
        <v>531</v>
      </c>
      <c r="B254" s="140">
        <v>200</v>
      </c>
      <c r="C254" s="59"/>
      <c r="D254" s="59">
        <v>180</v>
      </c>
      <c r="E254" s="49">
        <v>18</v>
      </c>
      <c r="F254" s="49"/>
      <c r="G254" s="49">
        <v>162</v>
      </c>
      <c r="H254" s="47"/>
    </row>
    <row r="255" spans="1:8" ht="15.75" customHeight="1">
      <c r="A255" s="37" t="s">
        <v>532</v>
      </c>
      <c r="B255" s="139">
        <v>6000</v>
      </c>
      <c r="C255" s="139"/>
      <c r="D255" s="97">
        <v>600</v>
      </c>
      <c r="E255" s="97">
        <v>240</v>
      </c>
      <c r="F255" s="38"/>
      <c r="G255" s="38">
        <v>360</v>
      </c>
      <c r="H255" s="39" t="s">
        <v>533</v>
      </c>
    </row>
    <row r="256" spans="1:8" ht="15.75" customHeight="1">
      <c r="A256" s="37" t="s">
        <v>534</v>
      </c>
      <c r="B256" s="139">
        <v>1034</v>
      </c>
      <c r="C256" s="139"/>
      <c r="D256" s="97">
        <v>500</v>
      </c>
      <c r="E256" s="97">
        <v>200</v>
      </c>
      <c r="F256" s="38"/>
      <c r="G256" s="38">
        <v>300</v>
      </c>
      <c r="H256" s="39"/>
    </row>
    <row r="257" spans="1:8" ht="15.75" customHeight="1">
      <c r="A257" s="39" t="s">
        <v>535</v>
      </c>
      <c r="B257" s="38">
        <v>200</v>
      </c>
      <c r="C257" s="38"/>
      <c r="D257" s="97">
        <v>200</v>
      </c>
      <c r="E257" s="97"/>
      <c r="F257" s="38"/>
      <c r="G257" s="38">
        <v>200</v>
      </c>
      <c r="H257" s="39"/>
    </row>
    <row r="258" spans="1:8" ht="15.75" customHeight="1">
      <c r="A258" s="37" t="s">
        <v>536</v>
      </c>
      <c r="B258" s="38"/>
      <c r="C258" s="38"/>
      <c r="D258" s="38"/>
      <c r="E258" s="40"/>
      <c r="F258" s="40"/>
      <c r="G258" s="40"/>
      <c r="H258" s="39"/>
    </row>
    <row r="259" spans="1:8" ht="15.75" customHeight="1">
      <c r="A259" s="38" t="s">
        <v>537</v>
      </c>
      <c r="B259" s="38">
        <v>10512</v>
      </c>
      <c r="C259" s="38">
        <v>9512</v>
      </c>
      <c r="D259" s="38">
        <v>990</v>
      </c>
      <c r="E259" s="40">
        <v>90</v>
      </c>
      <c r="F259" s="40"/>
      <c r="G259" s="40">
        <v>900</v>
      </c>
      <c r="H259" s="39"/>
    </row>
    <row r="260" spans="1:8" ht="15.75" customHeight="1">
      <c r="A260" s="51" t="s">
        <v>538</v>
      </c>
      <c r="B260" s="43">
        <f>SUM(C260:D260)</f>
        <v>0</v>
      </c>
      <c r="C260" s="52"/>
      <c r="D260" s="52"/>
      <c r="E260" s="130"/>
      <c r="F260" s="131"/>
      <c r="G260" s="131"/>
      <c r="H260" s="66"/>
    </row>
    <row r="261" spans="1:8" ht="15.75" customHeight="1">
      <c r="A261" s="51" t="s">
        <v>539</v>
      </c>
      <c r="B261" s="43">
        <f aca="true" t="shared" si="29" ref="B261:G261">B262</f>
        <v>20</v>
      </c>
      <c r="C261" s="43">
        <f t="shared" si="29"/>
        <v>0</v>
      </c>
      <c r="D261" s="43">
        <f t="shared" si="29"/>
        <v>20</v>
      </c>
      <c r="E261" s="43">
        <f t="shared" si="29"/>
        <v>20</v>
      </c>
      <c r="F261" s="43">
        <f t="shared" si="29"/>
        <v>0</v>
      </c>
      <c r="G261" s="43">
        <f t="shared" si="29"/>
        <v>0</v>
      </c>
      <c r="H261" s="66"/>
    </row>
    <row r="262" spans="1:8" ht="15.75" customHeight="1">
      <c r="A262" s="62" t="s">
        <v>540</v>
      </c>
      <c r="B262" s="63">
        <v>20</v>
      </c>
      <c r="C262" s="63"/>
      <c r="D262" s="63">
        <v>20</v>
      </c>
      <c r="E262" s="63">
        <v>20</v>
      </c>
      <c r="F262" s="63"/>
      <c r="G262" s="64"/>
      <c r="H262" s="136"/>
    </row>
    <row r="263" spans="1:8" ht="15.75" customHeight="1">
      <c r="A263" s="42" t="s">
        <v>27</v>
      </c>
      <c r="B263" s="43">
        <f aca="true" t="shared" si="30" ref="B263:G263">B264+B274+B275+B294+B402+B403+B404+B405</f>
        <v>64052</v>
      </c>
      <c r="C263" s="43">
        <f t="shared" si="30"/>
        <v>22295</v>
      </c>
      <c r="D263" s="43">
        <f t="shared" si="30"/>
        <v>27469</v>
      </c>
      <c r="E263" s="43">
        <f t="shared" si="30"/>
        <v>15719</v>
      </c>
      <c r="F263" s="43">
        <f t="shared" si="30"/>
        <v>1000</v>
      </c>
      <c r="G263" s="43">
        <f t="shared" si="30"/>
        <v>10750</v>
      </c>
      <c r="H263" s="66"/>
    </row>
    <row r="264" spans="1:8" ht="15.75" customHeight="1">
      <c r="A264" s="51" t="s">
        <v>541</v>
      </c>
      <c r="B264" s="43">
        <f aca="true" t="shared" si="31" ref="B264:G264">SUM(B265:B273)</f>
        <v>1488</v>
      </c>
      <c r="C264" s="43">
        <f t="shared" si="31"/>
        <v>0</v>
      </c>
      <c r="D264" s="43">
        <f t="shared" si="31"/>
        <v>1288</v>
      </c>
      <c r="E264" s="43">
        <f t="shared" si="31"/>
        <v>1188</v>
      </c>
      <c r="F264" s="43">
        <f t="shared" si="31"/>
        <v>100</v>
      </c>
      <c r="G264" s="43">
        <f t="shared" si="31"/>
        <v>0</v>
      </c>
      <c r="H264" s="66"/>
    </row>
    <row r="265" spans="1:8" ht="15.75" customHeight="1">
      <c r="A265" s="78" t="s">
        <v>542</v>
      </c>
      <c r="B265" s="141">
        <v>400</v>
      </c>
      <c r="C265" s="141"/>
      <c r="D265" s="97">
        <v>400</v>
      </c>
      <c r="E265" s="97">
        <v>300</v>
      </c>
      <c r="F265" s="142">
        <v>100</v>
      </c>
      <c r="G265" s="142"/>
      <c r="H265" s="83"/>
    </row>
    <row r="266" spans="1:8" ht="15.75" customHeight="1">
      <c r="A266" s="78" t="s">
        <v>543</v>
      </c>
      <c r="B266" s="141">
        <v>800</v>
      </c>
      <c r="C266" s="141"/>
      <c r="D266" s="97">
        <v>600</v>
      </c>
      <c r="E266" s="97">
        <v>600</v>
      </c>
      <c r="F266" s="142"/>
      <c r="G266" s="142"/>
      <c r="H266" s="83" t="s">
        <v>544</v>
      </c>
    </row>
    <row r="267" spans="1:8" ht="15.75" customHeight="1">
      <c r="A267" s="78" t="s">
        <v>545</v>
      </c>
      <c r="B267" s="141">
        <v>20</v>
      </c>
      <c r="C267" s="141"/>
      <c r="D267" s="97">
        <v>20</v>
      </c>
      <c r="E267" s="97">
        <v>20</v>
      </c>
      <c r="F267" s="142"/>
      <c r="G267" s="142"/>
      <c r="H267" s="83"/>
    </row>
    <row r="268" spans="1:8" ht="15.75" customHeight="1">
      <c r="A268" s="143" t="s">
        <v>546</v>
      </c>
      <c r="B268" s="144">
        <v>50</v>
      </c>
      <c r="C268" s="145"/>
      <c r="D268" s="146">
        <v>50</v>
      </c>
      <c r="E268" s="146">
        <v>50</v>
      </c>
      <c r="F268" s="142"/>
      <c r="G268" s="142"/>
      <c r="H268" s="83"/>
    </row>
    <row r="269" spans="1:8" ht="15.75" customHeight="1">
      <c r="A269" s="143" t="s">
        <v>547</v>
      </c>
      <c r="B269" s="144">
        <v>133</v>
      </c>
      <c r="C269" s="145"/>
      <c r="D269" s="146">
        <v>133</v>
      </c>
      <c r="E269" s="146">
        <v>133</v>
      </c>
      <c r="F269" s="147"/>
      <c r="G269" s="142"/>
      <c r="H269" s="83" t="s">
        <v>548</v>
      </c>
    </row>
    <row r="270" spans="1:8" ht="15.75" customHeight="1">
      <c r="A270" s="143" t="s">
        <v>549</v>
      </c>
      <c r="B270" s="144">
        <v>35</v>
      </c>
      <c r="C270" s="145"/>
      <c r="D270" s="146">
        <v>35</v>
      </c>
      <c r="E270" s="146">
        <v>35</v>
      </c>
      <c r="F270" s="147"/>
      <c r="G270" s="142"/>
      <c r="H270" s="83"/>
    </row>
    <row r="271" spans="1:8" ht="15.75" customHeight="1">
      <c r="A271" s="143" t="s">
        <v>550</v>
      </c>
      <c r="B271" s="144">
        <v>20</v>
      </c>
      <c r="C271" s="145"/>
      <c r="D271" s="146">
        <v>20</v>
      </c>
      <c r="E271" s="146">
        <v>20</v>
      </c>
      <c r="F271" s="147"/>
      <c r="G271" s="142" t="s">
        <v>551</v>
      </c>
      <c r="H271" s="83"/>
    </row>
    <row r="272" spans="1:8" ht="15.75" customHeight="1">
      <c r="A272" s="143" t="s">
        <v>552</v>
      </c>
      <c r="B272" s="144">
        <v>15</v>
      </c>
      <c r="C272" s="145"/>
      <c r="D272" s="146">
        <v>15</v>
      </c>
      <c r="E272" s="146">
        <v>15</v>
      </c>
      <c r="F272" s="147"/>
      <c r="G272" s="142"/>
      <c r="H272" s="83"/>
    </row>
    <row r="273" spans="1:8" ht="15.75" customHeight="1">
      <c r="A273" s="78" t="s">
        <v>553</v>
      </c>
      <c r="B273" s="144">
        <v>15</v>
      </c>
      <c r="C273" s="145"/>
      <c r="D273" s="146">
        <v>15</v>
      </c>
      <c r="E273" s="146">
        <v>15</v>
      </c>
      <c r="F273" s="142"/>
      <c r="G273" s="142"/>
      <c r="H273" s="83"/>
    </row>
    <row r="274" spans="1:8" ht="15.75" customHeight="1">
      <c r="A274" s="51" t="s">
        <v>554</v>
      </c>
      <c r="B274" s="43">
        <f>SUM(C274:D274)</f>
        <v>0</v>
      </c>
      <c r="C274" s="52"/>
      <c r="D274" s="52"/>
      <c r="E274" s="53"/>
      <c r="F274" s="54"/>
      <c r="G274" s="54"/>
      <c r="H274" s="66"/>
    </row>
    <row r="275" spans="1:8" ht="15.75" customHeight="1">
      <c r="A275" s="51" t="s">
        <v>555</v>
      </c>
      <c r="B275" s="43">
        <f aca="true" t="shared" si="32" ref="B275:G275">SUM(B276:B293)</f>
        <v>2364</v>
      </c>
      <c r="C275" s="43">
        <f t="shared" si="32"/>
        <v>0</v>
      </c>
      <c r="D275" s="43">
        <f t="shared" si="32"/>
        <v>2184</v>
      </c>
      <c r="E275" s="43">
        <f t="shared" si="32"/>
        <v>1434</v>
      </c>
      <c r="F275" s="43">
        <f t="shared" si="32"/>
        <v>0</v>
      </c>
      <c r="G275" s="43">
        <f t="shared" si="32"/>
        <v>750</v>
      </c>
      <c r="H275" s="66"/>
    </row>
    <row r="276" spans="1:8" ht="15.75" customHeight="1">
      <c r="A276" s="148" t="s">
        <v>556</v>
      </c>
      <c r="B276" s="149">
        <v>580</v>
      </c>
      <c r="C276" s="141"/>
      <c r="D276" s="97">
        <v>580</v>
      </c>
      <c r="E276" s="97">
        <v>580</v>
      </c>
      <c r="F276" s="142"/>
      <c r="G276" s="142"/>
      <c r="H276" s="150"/>
    </row>
    <row r="277" spans="1:8" ht="15.75" customHeight="1">
      <c r="A277" s="37" t="s">
        <v>557</v>
      </c>
      <c r="B277" s="149">
        <v>15</v>
      </c>
      <c r="C277" s="141"/>
      <c r="D277" s="97">
        <v>15</v>
      </c>
      <c r="E277" s="97">
        <v>15</v>
      </c>
      <c r="F277" s="142"/>
      <c r="G277" s="142"/>
      <c r="H277" s="150"/>
    </row>
    <row r="278" spans="1:8" ht="15.75" customHeight="1">
      <c r="A278" s="37" t="s">
        <v>558</v>
      </c>
      <c r="B278" s="149">
        <v>50</v>
      </c>
      <c r="C278" s="141"/>
      <c r="D278" s="97">
        <v>50</v>
      </c>
      <c r="E278" s="97">
        <v>50</v>
      </c>
      <c r="F278" s="142"/>
      <c r="G278" s="142"/>
      <c r="H278" s="150"/>
    </row>
    <row r="279" spans="1:8" ht="15.75" customHeight="1">
      <c r="A279" s="37" t="s">
        <v>559</v>
      </c>
      <c r="B279" s="149">
        <v>45</v>
      </c>
      <c r="C279" s="141"/>
      <c r="D279" s="97">
        <v>45</v>
      </c>
      <c r="E279" s="97">
        <v>45</v>
      </c>
      <c r="F279" s="142"/>
      <c r="G279" s="142"/>
      <c r="H279" s="150"/>
    </row>
    <row r="280" spans="1:8" ht="15.75" customHeight="1">
      <c r="A280" s="37" t="s">
        <v>560</v>
      </c>
      <c r="B280" s="149">
        <v>15</v>
      </c>
      <c r="C280" s="141"/>
      <c r="D280" s="97">
        <v>15</v>
      </c>
      <c r="E280" s="97">
        <v>15</v>
      </c>
      <c r="F280" s="142"/>
      <c r="G280" s="142"/>
      <c r="H280" s="150"/>
    </row>
    <row r="281" spans="1:8" ht="15.75" customHeight="1">
      <c r="A281" s="37" t="s">
        <v>561</v>
      </c>
      <c r="B281" s="149">
        <v>3</v>
      </c>
      <c r="C281" s="141"/>
      <c r="D281" s="97">
        <v>3</v>
      </c>
      <c r="E281" s="97">
        <v>3</v>
      </c>
      <c r="F281" s="142"/>
      <c r="G281" s="142"/>
      <c r="H281" s="150"/>
    </row>
    <row r="282" spans="1:8" ht="15.75" customHeight="1">
      <c r="A282" s="37" t="s">
        <v>562</v>
      </c>
      <c r="B282" s="149">
        <v>120</v>
      </c>
      <c r="C282" s="141"/>
      <c r="D282" s="97">
        <v>120</v>
      </c>
      <c r="E282" s="97">
        <v>120</v>
      </c>
      <c r="F282" s="142"/>
      <c r="G282" s="142"/>
      <c r="H282" s="150"/>
    </row>
    <row r="283" spans="1:8" ht="15.75" customHeight="1">
      <c r="A283" s="37" t="s">
        <v>563</v>
      </c>
      <c r="B283" s="149">
        <v>1</v>
      </c>
      <c r="C283" s="141"/>
      <c r="D283" s="97">
        <v>1</v>
      </c>
      <c r="E283" s="97">
        <v>1</v>
      </c>
      <c r="F283" s="142"/>
      <c r="G283" s="142"/>
      <c r="H283" s="150"/>
    </row>
    <row r="284" spans="1:8" ht="15.75" customHeight="1">
      <c r="A284" s="37" t="s">
        <v>564</v>
      </c>
      <c r="B284" s="149">
        <v>3</v>
      </c>
      <c r="C284" s="141"/>
      <c r="D284" s="97">
        <v>3</v>
      </c>
      <c r="E284" s="97">
        <v>3</v>
      </c>
      <c r="F284" s="142"/>
      <c r="G284" s="142"/>
      <c r="H284" s="150"/>
    </row>
    <row r="285" spans="1:8" ht="15.75" customHeight="1">
      <c r="A285" s="37" t="s">
        <v>565</v>
      </c>
      <c r="B285" s="149">
        <v>30</v>
      </c>
      <c r="C285" s="141"/>
      <c r="D285" s="97">
        <v>30</v>
      </c>
      <c r="E285" s="97">
        <v>30</v>
      </c>
      <c r="F285" s="142"/>
      <c r="G285" s="142"/>
      <c r="H285" s="150"/>
    </row>
    <row r="286" spans="1:8" ht="15.75" customHeight="1">
      <c r="A286" s="37" t="s">
        <v>566</v>
      </c>
      <c r="B286" s="149">
        <v>460</v>
      </c>
      <c r="C286" s="141"/>
      <c r="D286" s="97">
        <v>420</v>
      </c>
      <c r="E286" s="97">
        <v>60</v>
      </c>
      <c r="F286" s="142"/>
      <c r="G286" s="142">
        <v>360</v>
      </c>
      <c r="H286" s="150"/>
    </row>
    <row r="287" spans="1:8" ht="15.75" customHeight="1">
      <c r="A287" s="37" t="s">
        <v>567</v>
      </c>
      <c r="B287" s="149">
        <v>400</v>
      </c>
      <c r="C287" s="141"/>
      <c r="D287" s="97">
        <v>280</v>
      </c>
      <c r="E287" s="97">
        <v>100</v>
      </c>
      <c r="F287" s="142"/>
      <c r="G287" s="142">
        <v>180</v>
      </c>
      <c r="H287" s="150"/>
    </row>
    <row r="288" spans="1:8" ht="15.75" customHeight="1">
      <c r="A288" s="37" t="s">
        <v>568</v>
      </c>
      <c r="B288" s="149">
        <v>162</v>
      </c>
      <c r="C288" s="141"/>
      <c r="D288" s="97">
        <v>162</v>
      </c>
      <c r="E288" s="97">
        <v>162</v>
      </c>
      <c r="F288" s="142"/>
      <c r="G288" s="142"/>
      <c r="H288" s="150"/>
    </row>
    <row r="289" spans="1:8" ht="15.75" customHeight="1">
      <c r="A289" s="37" t="s">
        <v>569</v>
      </c>
      <c r="B289" s="149">
        <v>300</v>
      </c>
      <c r="C289" s="141">
        <v>0</v>
      </c>
      <c r="D289" s="97">
        <v>300</v>
      </c>
      <c r="E289" s="97">
        <v>90</v>
      </c>
      <c r="F289" s="142"/>
      <c r="G289" s="142">
        <v>210</v>
      </c>
      <c r="H289" s="83"/>
    </row>
    <row r="290" spans="1:8" ht="15.75" customHeight="1">
      <c r="A290" s="37" t="s">
        <v>570</v>
      </c>
      <c r="B290" s="149">
        <v>100</v>
      </c>
      <c r="C290" s="141">
        <v>0</v>
      </c>
      <c r="D290" s="97">
        <v>80</v>
      </c>
      <c r="E290" s="97">
        <v>80</v>
      </c>
      <c r="F290" s="142"/>
      <c r="G290" s="142"/>
      <c r="H290" s="150"/>
    </row>
    <row r="291" spans="1:8" ht="15.75" customHeight="1">
      <c r="A291" s="37" t="s">
        <v>571</v>
      </c>
      <c r="B291" s="149">
        <v>30</v>
      </c>
      <c r="C291" s="141"/>
      <c r="D291" s="97">
        <v>30</v>
      </c>
      <c r="E291" s="97">
        <v>30</v>
      </c>
      <c r="F291" s="142"/>
      <c r="G291" s="142"/>
      <c r="H291" s="150"/>
    </row>
    <row r="292" spans="1:8" ht="15.75" customHeight="1">
      <c r="A292" s="37" t="s">
        <v>572</v>
      </c>
      <c r="B292" s="149">
        <v>50</v>
      </c>
      <c r="C292" s="141"/>
      <c r="D292" s="97">
        <v>50</v>
      </c>
      <c r="E292" s="97">
        <v>50</v>
      </c>
      <c r="F292" s="142"/>
      <c r="G292" s="142"/>
      <c r="H292" s="150"/>
    </row>
    <row r="293" spans="1:8" ht="15.75" customHeight="1">
      <c r="A293" s="99" t="s">
        <v>573</v>
      </c>
      <c r="B293" s="72"/>
      <c r="C293" s="72"/>
      <c r="D293" s="72"/>
      <c r="E293" s="49"/>
      <c r="F293" s="100"/>
      <c r="G293" s="100"/>
      <c r="H293" s="47"/>
    </row>
    <row r="294" spans="1:8" ht="15.75" customHeight="1">
      <c r="A294" s="151" t="s">
        <v>574</v>
      </c>
      <c r="B294" s="152">
        <f aca="true" t="shared" si="33" ref="B294:G294">B295+B296+B297+B392+B398+B399+B400+B401</f>
        <v>57009</v>
      </c>
      <c r="C294" s="152">
        <f t="shared" si="33"/>
        <v>22295</v>
      </c>
      <c r="D294" s="152">
        <f t="shared" si="33"/>
        <v>20806</v>
      </c>
      <c r="E294" s="152">
        <f t="shared" si="33"/>
        <v>12534</v>
      </c>
      <c r="F294" s="152">
        <f t="shared" si="33"/>
        <v>900</v>
      </c>
      <c r="G294" s="152">
        <f t="shared" si="33"/>
        <v>7372</v>
      </c>
      <c r="H294" s="153"/>
    </row>
    <row r="295" spans="1:8" ht="15.75" customHeight="1">
      <c r="A295" s="51" t="s">
        <v>575</v>
      </c>
      <c r="B295" s="52"/>
      <c r="C295" s="52"/>
      <c r="D295" s="52"/>
      <c r="E295" s="53"/>
      <c r="F295" s="53"/>
      <c r="G295" s="54"/>
      <c r="H295" s="66"/>
    </row>
    <row r="296" spans="1:8" ht="15.75" customHeight="1">
      <c r="A296" s="51" t="s">
        <v>576</v>
      </c>
      <c r="B296" s="52"/>
      <c r="C296" s="52"/>
      <c r="D296" s="52"/>
      <c r="E296" s="53"/>
      <c r="F296" s="53"/>
      <c r="G296" s="54"/>
      <c r="H296" s="66"/>
    </row>
    <row r="297" spans="1:8" ht="15.75" customHeight="1">
      <c r="A297" s="51" t="s">
        <v>577</v>
      </c>
      <c r="B297" s="152">
        <f aca="true" t="shared" si="34" ref="B297:G297">SUM(B298:B321,B350:B391)</f>
        <v>53804</v>
      </c>
      <c r="C297" s="152">
        <f t="shared" si="34"/>
        <v>21770</v>
      </c>
      <c r="D297" s="152">
        <f t="shared" si="34"/>
        <v>18199</v>
      </c>
      <c r="E297" s="152">
        <f t="shared" si="34"/>
        <v>12084</v>
      </c>
      <c r="F297" s="152">
        <f t="shared" si="34"/>
        <v>900</v>
      </c>
      <c r="G297" s="152">
        <f t="shared" si="34"/>
        <v>5215</v>
      </c>
      <c r="H297" s="66"/>
    </row>
    <row r="298" spans="1:8" ht="15.75" customHeight="1">
      <c r="A298" s="57" t="s">
        <v>578</v>
      </c>
      <c r="B298" s="59">
        <v>8350</v>
      </c>
      <c r="C298" s="97">
        <v>7562</v>
      </c>
      <c r="D298" s="97">
        <v>220</v>
      </c>
      <c r="E298" s="154">
        <v>220</v>
      </c>
      <c r="F298" s="154"/>
      <c r="G298" s="155"/>
      <c r="H298" s="156"/>
    </row>
    <row r="299" spans="1:8" ht="15.75" customHeight="1">
      <c r="A299" s="48" t="s">
        <v>579</v>
      </c>
      <c r="B299" s="59">
        <v>3000</v>
      </c>
      <c r="C299" s="97">
        <v>0</v>
      </c>
      <c r="D299" s="97">
        <v>3000</v>
      </c>
      <c r="E299" s="154">
        <v>3000</v>
      </c>
      <c r="F299" s="154"/>
      <c r="G299" s="155"/>
      <c r="H299" s="156"/>
    </row>
    <row r="300" spans="1:8" ht="15.75" customHeight="1">
      <c r="A300" s="48" t="s">
        <v>580</v>
      </c>
      <c r="B300" s="59">
        <v>600</v>
      </c>
      <c r="C300" s="97"/>
      <c r="D300" s="97">
        <v>600</v>
      </c>
      <c r="E300" s="154">
        <v>600</v>
      </c>
      <c r="F300" s="154"/>
      <c r="G300" s="155"/>
      <c r="H300" s="156"/>
    </row>
    <row r="301" spans="1:8" ht="15.75" customHeight="1">
      <c r="A301" s="37" t="s">
        <v>581</v>
      </c>
      <c r="B301" s="59">
        <v>1000</v>
      </c>
      <c r="C301" s="97">
        <v>600</v>
      </c>
      <c r="D301" s="97">
        <v>200</v>
      </c>
      <c r="E301" s="157">
        <v>200</v>
      </c>
      <c r="F301" s="154"/>
      <c r="G301" s="155"/>
      <c r="H301" s="156"/>
    </row>
    <row r="302" spans="1:8" ht="15.75" customHeight="1">
      <c r="A302" s="57" t="s">
        <v>582</v>
      </c>
      <c r="B302" s="59">
        <v>1600</v>
      </c>
      <c r="C302" s="97">
        <v>1172</v>
      </c>
      <c r="D302" s="97">
        <v>254</v>
      </c>
      <c r="E302" s="154">
        <v>14</v>
      </c>
      <c r="F302" s="154">
        <v>240</v>
      </c>
      <c r="G302" s="155"/>
      <c r="H302" s="156"/>
    </row>
    <row r="303" spans="1:8" ht="15.75" customHeight="1">
      <c r="A303" s="57" t="s">
        <v>583</v>
      </c>
      <c r="B303" s="59">
        <v>200</v>
      </c>
      <c r="C303" s="97">
        <v>25</v>
      </c>
      <c r="D303" s="97">
        <v>80</v>
      </c>
      <c r="E303" s="154">
        <v>80</v>
      </c>
      <c r="F303" s="154"/>
      <c r="G303" s="155"/>
      <c r="H303" s="156"/>
    </row>
    <row r="304" spans="1:8" ht="15.75" customHeight="1">
      <c r="A304" s="57" t="s">
        <v>584</v>
      </c>
      <c r="B304" s="59">
        <v>65</v>
      </c>
      <c r="C304" s="97">
        <v>0</v>
      </c>
      <c r="D304" s="97">
        <v>60</v>
      </c>
      <c r="E304" s="154">
        <v>60</v>
      </c>
      <c r="F304" s="154"/>
      <c r="G304" s="155"/>
      <c r="H304" s="109"/>
    </row>
    <row r="305" spans="1:8" ht="15.75" customHeight="1">
      <c r="A305" s="57" t="s">
        <v>585</v>
      </c>
      <c r="B305" s="59">
        <v>600</v>
      </c>
      <c r="C305" s="97">
        <v>37</v>
      </c>
      <c r="D305" s="97">
        <v>500</v>
      </c>
      <c r="E305" s="154">
        <v>500</v>
      </c>
      <c r="F305" s="154"/>
      <c r="G305" s="155"/>
      <c r="H305" s="156"/>
    </row>
    <row r="306" spans="1:8" ht="15.75" customHeight="1">
      <c r="A306" s="57" t="s">
        <v>586</v>
      </c>
      <c r="B306" s="158">
        <v>126</v>
      </c>
      <c r="C306" s="97">
        <v>38</v>
      </c>
      <c r="D306" s="97">
        <v>50</v>
      </c>
      <c r="E306" s="97">
        <v>50</v>
      </c>
      <c r="F306" s="154"/>
      <c r="G306" s="155"/>
      <c r="H306" s="156"/>
    </row>
    <row r="307" spans="1:8" ht="15.75" customHeight="1">
      <c r="A307" s="78" t="s">
        <v>587</v>
      </c>
      <c r="B307" s="141">
        <v>150</v>
      </c>
      <c r="C307" s="141">
        <v>0</v>
      </c>
      <c r="D307" s="97">
        <v>70</v>
      </c>
      <c r="E307" s="97">
        <v>70</v>
      </c>
      <c r="F307" s="154"/>
      <c r="G307" s="155"/>
      <c r="H307" s="156"/>
    </row>
    <row r="308" spans="1:8" ht="15.75" customHeight="1">
      <c r="A308" s="159" t="s">
        <v>588</v>
      </c>
      <c r="B308" s="160">
        <v>150</v>
      </c>
      <c r="C308" s="161">
        <v>0</v>
      </c>
      <c r="D308" s="97">
        <v>70</v>
      </c>
      <c r="E308" s="97">
        <v>70</v>
      </c>
      <c r="F308" s="154"/>
      <c r="G308" s="155"/>
      <c r="H308" s="162"/>
    </row>
    <row r="309" spans="1:8" ht="15.75" customHeight="1">
      <c r="A309" s="57" t="s">
        <v>589</v>
      </c>
      <c r="B309" s="59">
        <v>150</v>
      </c>
      <c r="C309" s="97"/>
      <c r="D309" s="97">
        <v>150</v>
      </c>
      <c r="E309" s="97">
        <v>150</v>
      </c>
      <c r="F309" s="154"/>
      <c r="G309" s="155"/>
      <c r="H309" s="162"/>
    </row>
    <row r="310" spans="1:8" ht="15.75" customHeight="1">
      <c r="A310" s="37" t="s">
        <v>590</v>
      </c>
      <c r="B310" s="59">
        <v>700</v>
      </c>
      <c r="C310" s="97">
        <v>400</v>
      </c>
      <c r="D310" s="163">
        <v>300</v>
      </c>
      <c r="E310" s="163">
        <v>300</v>
      </c>
      <c r="F310" s="154"/>
      <c r="G310" s="155"/>
      <c r="H310" s="109"/>
    </row>
    <row r="311" spans="1:8" ht="15.75" customHeight="1">
      <c r="A311" s="37" t="s">
        <v>591</v>
      </c>
      <c r="B311" s="59">
        <v>400</v>
      </c>
      <c r="C311" s="97">
        <v>46</v>
      </c>
      <c r="D311" s="163">
        <v>200</v>
      </c>
      <c r="E311" s="163">
        <v>200</v>
      </c>
      <c r="F311" s="154"/>
      <c r="G311" s="155"/>
      <c r="H311" s="164"/>
    </row>
    <row r="312" spans="1:8" ht="15.75" customHeight="1">
      <c r="A312" s="37" t="s">
        <v>592</v>
      </c>
      <c r="B312" s="59">
        <v>130</v>
      </c>
      <c r="C312" s="97">
        <v>0</v>
      </c>
      <c r="D312" s="97">
        <v>100</v>
      </c>
      <c r="E312" s="97">
        <v>100</v>
      </c>
      <c r="F312" s="154"/>
      <c r="G312" s="155"/>
      <c r="H312" s="109"/>
    </row>
    <row r="313" spans="1:8" ht="15.75" customHeight="1">
      <c r="A313" s="37" t="s">
        <v>593</v>
      </c>
      <c r="B313" s="59">
        <v>300</v>
      </c>
      <c r="C313" s="97"/>
      <c r="D313" s="97">
        <v>120</v>
      </c>
      <c r="E313" s="38">
        <v>120</v>
      </c>
      <c r="F313" s="154"/>
      <c r="G313" s="155"/>
      <c r="H313" s="109"/>
    </row>
    <row r="314" spans="1:8" ht="15.75" customHeight="1">
      <c r="A314" s="37" t="s">
        <v>594</v>
      </c>
      <c r="B314" s="59">
        <v>60</v>
      </c>
      <c r="C314" s="97"/>
      <c r="D314" s="97">
        <v>40</v>
      </c>
      <c r="E314" s="38">
        <v>40</v>
      </c>
      <c r="F314" s="154"/>
      <c r="G314" s="155"/>
      <c r="H314" s="109"/>
    </row>
    <row r="315" spans="1:8" ht="15.75" customHeight="1">
      <c r="A315" s="37" t="s">
        <v>595</v>
      </c>
      <c r="B315" s="59">
        <v>36</v>
      </c>
      <c r="C315" s="97"/>
      <c r="D315" s="97">
        <v>36</v>
      </c>
      <c r="E315" s="38">
        <v>36</v>
      </c>
      <c r="F315" s="154"/>
      <c r="G315" s="155"/>
      <c r="H315" s="109"/>
    </row>
    <row r="316" spans="1:8" ht="15.75" customHeight="1">
      <c r="A316" s="37" t="s">
        <v>596</v>
      </c>
      <c r="B316" s="59">
        <v>100</v>
      </c>
      <c r="C316" s="97"/>
      <c r="D316" s="97">
        <v>80</v>
      </c>
      <c r="E316" s="38">
        <v>80</v>
      </c>
      <c r="F316" s="154"/>
      <c r="G316" s="155"/>
      <c r="H316" s="162" t="s">
        <v>597</v>
      </c>
    </row>
    <row r="317" spans="1:8" ht="15.75" customHeight="1">
      <c r="A317" s="37" t="s">
        <v>598</v>
      </c>
      <c r="B317" s="59">
        <v>20</v>
      </c>
      <c r="C317" s="97"/>
      <c r="D317" s="97">
        <v>10</v>
      </c>
      <c r="E317" s="38">
        <v>10</v>
      </c>
      <c r="F317" s="154"/>
      <c r="G317" s="155"/>
      <c r="H317" s="109"/>
    </row>
    <row r="318" spans="1:8" ht="15.75" customHeight="1">
      <c r="A318" s="37" t="s">
        <v>599</v>
      </c>
      <c r="B318" s="49">
        <v>60</v>
      </c>
      <c r="C318" s="49"/>
      <c r="D318" s="49">
        <v>45</v>
      </c>
      <c r="E318" s="49">
        <v>45</v>
      </c>
      <c r="F318" s="154"/>
      <c r="G318" s="155"/>
      <c r="H318" s="109"/>
    </row>
    <row r="319" spans="1:8" ht="15.75" customHeight="1">
      <c r="A319" s="37" t="s">
        <v>600</v>
      </c>
      <c r="B319" s="49">
        <v>43</v>
      </c>
      <c r="C319" s="49"/>
      <c r="D319" s="49">
        <v>43</v>
      </c>
      <c r="E319" s="49"/>
      <c r="F319" s="154"/>
      <c r="G319" s="155">
        <v>43</v>
      </c>
      <c r="H319" s="109"/>
    </row>
    <row r="320" spans="1:8" ht="15.75" customHeight="1">
      <c r="A320" s="37" t="s">
        <v>601</v>
      </c>
      <c r="B320" s="59">
        <v>200</v>
      </c>
      <c r="C320" s="59"/>
      <c r="D320" s="59">
        <v>50</v>
      </c>
      <c r="E320" s="38">
        <v>50</v>
      </c>
      <c r="F320" s="154"/>
      <c r="G320" s="155"/>
      <c r="H320" s="109"/>
    </row>
    <row r="321" spans="1:8" ht="15.75" customHeight="1">
      <c r="A321" s="57" t="s">
        <v>602</v>
      </c>
      <c r="B321" s="59">
        <f>SUM(B322:B349)</f>
        <v>4460</v>
      </c>
      <c r="C321" s="59">
        <f>SUM(C322:C349)</f>
        <v>2077</v>
      </c>
      <c r="D321" s="59">
        <f>SUM(D322:D349)</f>
        <v>1617</v>
      </c>
      <c r="E321" s="59">
        <f>SUM(E322:E349)</f>
        <v>957</v>
      </c>
      <c r="F321" s="59">
        <f>SUM(F322:F349)</f>
        <v>660</v>
      </c>
      <c r="G321" s="155"/>
      <c r="H321" s="156"/>
    </row>
    <row r="322" spans="1:8" ht="15.75" customHeight="1">
      <c r="A322" s="38" t="s">
        <v>603</v>
      </c>
      <c r="B322" s="59">
        <v>100</v>
      </c>
      <c r="C322" s="97">
        <v>45</v>
      </c>
      <c r="D322" s="97">
        <v>55</v>
      </c>
      <c r="E322" s="97">
        <v>55</v>
      </c>
      <c r="F322" s="154"/>
      <c r="G322" s="155"/>
      <c r="H322" s="156"/>
    </row>
    <row r="323" spans="1:8" ht="15.75" customHeight="1">
      <c r="A323" s="37" t="s">
        <v>604</v>
      </c>
      <c r="B323" s="59">
        <v>90</v>
      </c>
      <c r="C323" s="97">
        <v>28</v>
      </c>
      <c r="D323" s="97">
        <v>32</v>
      </c>
      <c r="E323" s="97">
        <v>32</v>
      </c>
      <c r="F323" s="154"/>
      <c r="G323" s="155"/>
      <c r="H323" s="156"/>
    </row>
    <row r="324" spans="1:8" ht="15.75" customHeight="1">
      <c r="A324" s="39" t="s">
        <v>605</v>
      </c>
      <c r="B324" s="59">
        <v>300</v>
      </c>
      <c r="C324" s="97">
        <v>161</v>
      </c>
      <c r="D324" s="97">
        <v>99</v>
      </c>
      <c r="E324" s="97">
        <v>99</v>
      </c>
      <c r="F324" s="154"/>
      <c r="G324" s="155"/>
      <c r="H324" s="156"/>
    </row>
    <row r="325" spans="1:8" ht="15.75" customHeight="1">
      <c r="A325" s="39" t="s">
        <v>606</v>
      </c>
      <c r="B325" s="59">
        <v>201</v>
      </c>
      <c r="C325" s="97">
        <v>40</v>
      </c>
      <c r="D325" s="97">
        <v>100</v>
      </c>
      <c r="E325" s="97"/>
      <c r="F325" s="154">
        <v>100</v>
      </c>
      <c r="G325" s="155"/>
      <c r="H325" s="156"/>
    </row>
    <row r="326" spans="1:8" ht="15.75" customHeight="1">
      <c r="A326" s="39" t="s">
        <v>607</v>
      </c>
      <c r="B326" s="59">
        <v>236</v>
      </c>
      <c r="C326" s="97">
        <v>72</v>
      </c>
      <c r="D326" s="97">
        <v>100</v>
      </c>
      <c r="E326" s="97"/>
      <c r="F326" s="154">
        <v>100</v>
      </c>
      <c r="G326" s="155"/>
      <c r="H326" s="156"/>
    </row>
    <row r="327" spans="1:8" ht="15.75" customHeight="1">
      <c r="A327" s="39" t="s">
        <v>608</v>
      </c>
      <c r="B327" s="59">
        <v>140</v>
      </c>
      <c r="C327" s="97"/>
      <c r="D327" s="97">
        <v>100</v>
      </c>
      <c r="E327" s="97"/>
      <c r="F327" s="154">
        <v>100</v>
      </c>
      <c r="G327" s="155"/>
      <c r="H327" s="156"/>
    </row>
    <row r="328" spans="1:8" ht="15.75" customHeight="1">
      <c r="A328" s="39" t="s">
        <v>609</v>
      </c>
      <c r="B328" s="59">
        <v>311</v>
      </c>
      <c r="C328" s="97">
        <v>245</v>
      </c>
      <c r="D328" s="97">
        <v>20</v>
      </c>
      <c r="E328" s="97">
        <v>20</v>
      </c>
      <c r="F328" s="154"/>
      <c r="G328" s="155"/>
      <c r="H328" s="156"/>
    </row>
    <row r="329" spans="1:8" ht="15.75" customHeight="1">
      <c r="A329" s="39" t="s">
        <v>610</v>
      </c>
      <c r="B329" s="59">
        <v>88</v>
      </c>
      <c r="C329" s="97">
        <v>33</v>
      </c>
      <c r="D329" s="97">
        <v>30</v>
      </c>
      <c r="E329" s="97">
        <v>30</v>
      </c>
      <c r="F329" s="154"/>
      <c r="G329" s="155"/>
      <c r="H329" s="156"/>
    </row>
    <row r="330" spans="1:8" ht="15.75" customHeight="1">
      <c r="A330" s="39" t="s">
        <v>611</v>
      </c>
      <c r="B330" s="59">
        <v>43</v>
      </c>
      <c r="C330" s="97">
        <v>25</v>
      </c>
      <c r="D330" s="97">
        <v>18</v>
      </c>
      <c r="E330" s="97">
        <v>18</v>
      </c>
      <c r="F330" s="154"/>
      <c r="G330" s="155"/>
      <c r="H330" s="156"/>
    </row>
    <row r="331" spans="1:8" ht="15.75" customHeight="1">
      <c r="A331" s="39" t="s">
        <v>612</v>
      </c>
      <c r="B331" s="59">
        <v>90</v>
      </c>
      <c r="C331" s="97">
        <v>27</v>
      </c>
      <c r="D331" s="97">
        <v>50</v>
      </c>
      <c r="E331" s="97">
        <v>50</v>
      </c>
      <c r="F331" s="154"/>
      <c r="G331" s="155"/>
      <c r="H331" s="156"/>
    </row>
    <row r="332" spans="1:8" ht="15.75" customHeight="1">
      <c r="A332" s="39" t="s">
        <v>613</v>
      </c>
      <c r="B332" s="59">
        <v>78</v>
      </c>
      <c r="C332" s="97">
        <v>62</v>
      </c>
      <c r="D332" s="97">
        <v>16</v>
      </c>
      <c r="E332" s="154">
        <v>16</v>
      </c>
      <c r="F332" s="154"/>
      <c r="G332" s="155"/>
      <c r="H332" s="156"/>
    </row>
    <row r="333" spans="1:8" ht="15.75" customHeight="1">
      <c r="A333" s="39" t="s">
        <v>614</v>
      </c>
      <c r="B333" s="59">
        <v>185</v>
      </c>
      <c r="C333" s="97">
        <v>148</v>
      </c>
      <c r="D333" s="97">
        <v>37</v>
      </c>
      <c r="E333" s="154">
        <v>37</v>
      </c>
      <c r="F333" s="154"/>
      <c r="G333" s="155"/>
      <c r="H333" s="156"/>
    </row>
    <row r="334" spans="1:8" ht="15.75" customHeight="1">
      <c r="A334" s="39" t="s">
        <v>615</v>
      </c>
      <c r="B334" s="59">
        <v>33</v>
      </c>
      <c r="C334" s="97">
        <v>26</v>
      </c>
      <c r="D334" s="97">
        <v>7</v>
      </c>
      <c r="E334" s="97">
        <v>7</v>
      </c>
      <c r="F334" s="154"/>
      <c r="G334" s="155"/>
      <c r="H334" s="156"/>
    </row>
    <row r="335" spans="1:8" ht="15.75" customHeight="1">
      <c r="A335" s="39" t="s">
        <v>616</v>
      </c>
      <c r="B335" s="59">
        <v>282</v>
      </c>
      <c r="C335" s="97">
        <v>213</v>
      </c>
      <c r="D335" s="97">
        <v>69</v>
      </c>
      <c r="E335" s="97">
        <v>69</v>
      </c>
      <c r="F335" s="154"/>
      <c r="G335" s="155"/>
      <c r="H335" s="156"/>
    </row>
    <row r="336" spans="1:8" ht="15.75" customHeight="1">
      <c r="A336" s="39" t="s">
        <v>617</v>
      </c>
      <c r="B336" s="59">
        <v>120</v>
      </c>
      <c r="C336" s="97">
        <v>0</v>
      </c>
      <c r="D336" s="97">
        <v>100</v>
      </c>
      <c r="E336" s="97">
        <v>100</v>
      </c>
      <c r="F336" s="154"/>
      <c r="G336" s="155"/>
      <c r="H336" s="156"/>
    </row>
    <row r="337" spans="1:8" ht="15.75" customHeight="1">
      <c r="A337" s="39" t="s">
        <v>618</v>
      </c>
      <c r="B337" s="59">
        <v>51</v>
      </c>
      <c r="C337" s="97">
        <v>40</v>
      </c>
      <c r="D337" s="97">
        <v>11</v>
      </c>
      <c r="E337" s="97">
        <v>11</v>
      </c>
      <c r="F337" s="154"/>
      <c r="G337" s="155"/>
      <c r="H337" s="156"/>
    </row>
    <row r="338" spans="1:8" ht="15.75" customHeight="1">
      <c r="A338" s="39" t="s">
        <v>619</v>
      </c>
      <c r="B338" s="59">
        <v>13</v>
      </c>
      <c r="C338" s="97">
        <v>0</v>
      </c>
      <c r="D338" s="97">
        <v>13</v>
      </c>
      <c r="E338" s="97">
        <v>13</v>
      </c>
      <c r="F338" s="154"/>
      <c r="G338" s="155"/>
      <c r="H338" s="156"/>
    </row>
    <row r="339" spans="1:8" ht="15.75" customHeight="1">
      <c r="A339" s="39" t="s">
        <v>620</v>
      </c>
      <c r="B339" s="59">
        <v>79</v>
      </c>
      <c r="C339" s="97">
        <v>24</v>
      </c>
      <c r="D339" s="97">
        <v>55</v>
      </c>
      <c r="E339" s="97">
        <v>55</v>
      </c>
      <c r="F339" s="154"/>
      <c r="G339" s="155"/>
      <c r="H339" s="156"/>
    </row>
    <row r="340" spans="1:8" ht="15.75" customHeight="1">
      <c r="A340" s="39" t="s">
        <v>621</v>
      </c>
      <c r="B340" s="59">
        <v>453</v>
      </c>
      <c r="C340" s="97">
        <v>131</v>
      </c>
      <c r="D340" s="97">
        <v>187</v>
      </c>
      <c r="E340" s="97">
        <v>7</v>
      </c>
      <c r="F340" s="154">
        <v>180</v>
      </c>
      <c r="G340" s="155"/>
      <c r="H340" s="162"/>
    </row>
    <row r="341" spans="1:8" ht="15.75" customHeight="1">
      <c r="A341" s="39" t="s">
        <v>622</v>
      </c>
      <c r="B341" s="59">
        <v>3</v>
      </c>
      <c r="C341" s="97">
        <v>0</v>
      </c>
      <c r="D341" s="97">
        <v>3</v>
      </c>
      <c r="E341" s="97">
        <v>3</v>
      </c>
      <c r="F341" s="154"/>
      <c r="G341" s="155"/>
      <c r="H341" s="156"/>
    </row>
    <row r="342" spans="1:8" ht="15.75" customHeight="1">
      <c r="A342" s="39" t="s">
        <v>623</v>
      </c>
      <c r="B342" s="59">
        <v>197</v>
      </c>
      <c r="C342" s="97">
        <v>68</v>
      </c>
      <c r="D342" s="97">
        <v>90</v>
      </c>
      <c r="E342" s="97">
        <v>90</v>
      </c>
      <c r="F342" s="154"/>
      <c r="G342" s="155"/>
      <c r="H342" s="156"/>
    </row>
    <row r="343" spans="1:8" ht="15.75" customHeight="1">
      <c r="A343" s="39" t="s">
        <v>624</v>
      </c>
      <c r="B343" s="59">
        <v>82</v>
      </c>
      <c r="C343" s="97">
        <v>54</v>
      </c>
      <c r="D343" s="97">
        <v>28</v>
      </c>
      <c r="E343" s="97">
        <v>28</v>
      </c>
      <c r="F343" s="154"/>
      <c r="G343" s="155"/>
      <c r="H343" s="156"/>
    </row>
    <row r="344" spans="1:8" ht="15.75" customHeight="1">
      <c r="A344" s="39" t="s">
        <v>625</v>
      </c>
      <c r="B344" s="59">
        <v>207</v>
      </c>
      <c r="C344" s="97">
        <v>62</v>
      </c>
      <c r="D344" s="97">
        <v>90</v>
      </c>
      <c r="E344" s="97">
        <v>90</v>
      </c>
      <c r="F344" s="154"/>
      <c r="G344" s="155"/>
      <c r="H344" s="156"/>
    </row>
    <row r="345" spans="1:8" ht="15.75" customHeight="1">
      <c r="A345" s="39" t="s">
        <v>626</v>
      </c>
      <c r="B345" s="59">
        <v>265</v>
      </c>
      <c r="C345" s="97">
        <v>162</v>
      </c>
      <c r="D345" s="97">
        <v>43</v>
      </c>
      <c r="E345" s="97">
        <v>43</v>
      </c>
      <c r="F345" s="154"/>
      <c r="G345" s="155"/>
      <c r="H345" s="156"/>
    </row>
    <row r="346" spans="1:8" ht="15.75" customHeight="1">
      <c r="A346" s="39" t="s">
        <v>627</v>
      </c>
      <c r="B346" s="59">
        <v>172</v>
      </c>
      <c r="C346" s="97">
        <v>165</v>
      </c>
      <c r="D346" s="97">
        <v>13</v>
      </c>
      <c r="E346" s="97">
        <v>13</v>
      </c>
      <c r="F346" s="154"/>
      <c r="G346" s="155"/>
      <c r="H346" s="156"/>
    </row>
    <row r="347" spans="1:8" ht="15.75" customHeight="1">
      <c r="A347" s="39" t="s">
        <v>628</v>
      </c>
      <c r="B347" s="59">
        <v>37</v>
      </c>
      <c r="C347" s="97">
        <v>9</v>
      </c>
      <c r="D347" s="97">
        <v>28</v>
      </c>
      <c r="E347" s="97">
        <v>28</v>
      </c>
      <c r="F347" s="154"/>
      <c r="G347" s="155"/>
      <c r="H347" s="156"/>
    </row>
    <row r="348" spans="1:8" ht="15.75" customHeight="1">
      <c r="A348" s="39" t="s">
        <v>629</v>
      </c>
      <c r="B348" s="59">
        <v>67</v>
      </c>
      <c r="C348" s="97">
        <v>24</v>
      </c>
      <c r="D348" s="97">
        <v>43</v>
      </c>
      <c r="E348" s="97">
        <v>43</v>
      </c>
      <c r="F348" s="154"/>
      <c r="G348" s="155"/>
      <c r="H348" s="156"/>
    </row>
    <row r="349" spans="1:8" ht="15.75" customHeight="1">
      <c r="A349" s="39" t="s">
        <v>630</v>
      </c>
      <c r="B349" s="59">
        <v>537</v>
      </c>
      <c r="C349" s="97">
        <v>213</v>
      </c>
      <c r="D349" s="97">
        <v>180</v>
      </c>
      <c r="E349" s="97"/>
      <c r="F349" s="154">
        <v>180</v>
      </c>
      <c r="G349" s="155"/>
      <c r="H349" s="156"/>
    </row>
    <row r="350" spans="1:8" ht="15.75" customHeight="1">
      <c r="A350" s="57" t="s">
        <v>631</v>
      </c>
      <c r="B350" s="165">
        <v>350</v>
      </c>
      <c r="C350" s="97">
        <v>163</v>
      </c>
      <c r="D350" s="97">
        <v>100</v>
      </c>
      <c r="E350" s="97">
        <v>100</v>
      </c>
      <c r="F350" s="154"/>
      <c r="G350" s="155"/>
      <c r="H350" s="156"/>
    </row>
    <row r="351" spans="1:8" ht="15.75" customHeight="1">
      <c r="A351" s="37" t="s">
        <v>632</v>
      </c>
      <c r="B351" s="165">
        <v>148</v>
      </c>
      <c r="C351" s="97">
        <v>51</v>
      </c>
      <c r="D351" s="97">
        <v>45</v>
      </c>
      <c r="E351" s="97">
        <v>45</v>
      </c>
      <c r="F351" s="154"/>
      <c r="G351" s="155"/>
      <c r="H351" s="156"/>
    </row>
    <row r="352" spans="1:8" ht="15.75" customHeight="1">
      <c r="A352" s="57" t="s">
        <v>633</v>
      </c>
      <c r="B352" s="165">
        <v>75</v>
      </c>
      <c r="C352" s="97">
        <v>30</v>
      </c>
      <c r="D352" s="97">
        <v>45</v>
      </c>
      <c r="E352" s="97">
        <v>45</v>
      </c>
      <c r="F352" s="154"/>
      <c r="G352" s="155"/>
      <c r="H352" s="156"/>
    </row>
    <row r="353" spans="1:8" ht="15.75" customHeight="1">
      <c r="A353" s="57" t="s">
        <v>634</v>
      </c>
      <c r="B353" s="165">
        <v>200</v>
      </c>
      <c r="C353" s="97">
        <v>0</v>
      </c>
      <c r="D353" s="97">
        <v>120</v>
      </c>
      <c r="E353" s="97">
        <v>120</v>
      </c>
      <c r="F353" s="154"/>
      <c r="G353" s="155"/>
      <c r="H353" s="156"/>
    </row>
    <row r="354" spans="1:8" ht="15.75" customHeight="1">
      <c r="A354" s="57" t="s">
        <v>635</v>
      </c>
      <c r="B354" s="166">
        <v>255</v>
      </c>
      <c r="C354" s="167">
        <v>96</v>
      </c>
      <c r="D354" s="146">
        <v>110</v>
      </c>
      <c r="E354" s="97">
        <v>110</v>
      </c>
      <c r="F354" s="168"/>
      <c r="G354" s="169"/>
      <c r="H354" s="170"/>
    </row>
    <row r="355" spans="1:8" ht="15.75" customHeight="1">
      <c r="A355" s="57" t="s">
        <v>636</v>
      </c>
      <c r="B355" s="59">
        <v>300</v>
      </c>
      <c r="C355" s="97"/>
      <c r="D355" s="97">
        <v>100</v>
      </c>
      <c r="E355" s="146">
        <v>100</v>
      </c>
      <c r="F355" s="171"/>
      <c r="G355" s="172"/>
      <c r="H355" s="109" t="s">
        <v>597</v>
      </c>
    </row>
    <row r="356" spans="1:8" ht="15.75" customHeight="1">
      <c r="A356" s="37" t="s">
        <v>637</v>
      </c>
      <c r="B356" s="173">
        <v>300</v>
      </c>
      <c r="C356" s="174">
        <v>0</v>
      </c>
      <c r="D356" s="175">
        <v>300</v>
      </c>
      <c r="E356" s="146">
        <v>300</v>
      </c>
      <c r="F356" s="142"/>
      <c r="G356" s="142"/>
      <c r="H356" s="83"/>
    </row>
    <row r="357" spans="1:8" ht="15.75" customHeight="1">
      <c r="A357" s="103" t="s">
        <v>638</v>
      </c>
      <c r="B357" s="140">
        <v>80</v>
      </c>
      <c r="C357" s="59">
        <v>0</v>
      </c>
      <c r="D357" s="59">
        <v>50</v>
      </c>
      <c r="E357" s="176">
        <v>50</v>
      </c>
      <c r="F357" s="142"/>
      <c r="G357" s="142"/>
      <c r="H357" s="109" t="s">
        <v>597</v>
      </c>
    </row>
    <row r="358" spans="1:8" ht="15.75" customHeight="1">
      <c r="A358" s="37" t="s">
        <v>639</v>
      </c>
      <c r="B358" s="149">
        <v>41</v>
      </c>
      <c r="C358" s="177">
        <v>35</v>
      </c>
      <c r="D358" s="163">
        <v>6</v>
      </c>
      <c r="E358" s="163">
        <v>6</v>
      </c>
      <c r="F358" s="142"/>
      <c r="G358" s="142"/>
      <c r="H358" s="83"/>
    </row>
    <row r="359" spans="1:8" ht="15.75" customHeight="1">
      <c r="A359" s="37" t="s">
        <v>640</v>
      </c>
      <c r="B359" s="149">
        <v>610</v>
      </c>
      <c r="C359" s="141">
        <v>415</v>
      </c>
      <c r="D359" s="97">
        <v>130</v>
      </c>
      <c r="E359" s="97">
        <v>130</v>
      </c>
      <c r="F359" s="142"/>
      <c r="G359" s="142"/>
      <c r="H359" s="83"/>
    </row>
    <row r="360" spans="1:8" ht="15.75" customHeight="1">
      <c r="A360" s="37" t="s">
        <v>641</v>
      </c>
      <c r="B360" s="149">
        <v>130</v>
      </c>
      <c r="C360" s="141">
        <v>0</v>
      </c>
      <c r="D360" s="97">
        <v>130</v>
      </c>
      <c r="E360" s="97">
        <v>130</v>
      </c>
      <c r="F360" s="142"/>
      <c r="G360" s="142"/>
      <c r="H360" s="83"/>
    </row>
    <row r="361" spans="1:8" ht="15.75" customHeight="1">
      <c r="A361" s="37" t="s">
        <v>642</v>
      </c>
      <c r="B361" s="149">
        <v>50</v>
      </c>
      <c r="C361" s="141">
        <v>0</v>
      </c>
      <c r="D361" s="97">
        <v>50</v>
      </c>
      <c r="E361" s="97">
        <v>50</v>
      </c>
      <c r="F361" s="142"/>
      <c r="G361" s="142"/>
      <c r="H361" s="83"/>
    </row>
    <row r="362" spans="1:8" ht="15.75" customHeight="1">
      <c r="A362" s="37" t="s">
        <v>643</v>
      </c>
      <c r="B362" s="149">
        <v>100</v>
      </c>
      <c r="C362" s="141">
        <v>0</v>
      </c>
      <c r="D362" s="97">
        <v>80</v>
      </c>
      <c r="E362" s="97">
        <v>80</v>
      </c>
      <c r="F362" s="142"/>
      <c r="G362" s="142"/>
      <c r="H362" s="83"/>
    </row>
    <row r="363" spans="1:8" ht="15.75" customHeight="1">
      <c r="A363" s="48" t="s">
        <v>61</v>
      </c>
      <c r="B363" s="59">
        <v>5112</v>
      </c>
      <c r="C363" s="59">
        <v>3604</v>
      </c>
      <c r="D363" s="59">
        <v>1000</v>
      </c>
      <c r="E363" s="49">
        <v>500</v>
      </c>
      <c r="F363" s="49"/>
      <c r="G363" s="49">
        <v>500</v>
      </c>
      <c r="H363" s="47"/>
    </row>
    <row r="364" spans="1:8" ht="15.75" customHeight="1">
      <c r="A364" s="48" t="s">
        <v>62</v>
      </c>
      <c r="B364" s="59">
        <v>4871</v>
      </c>
      <c r="C364" s="59">
        <v>2120</v>
      </c>
      <c r="D364" s="59">
        <v>1000</v>
      </c>
      <c r="E364" s="49">
        <v>400</v>
      </c>
      <c r="F364" s="49"/>
      <c r="G364" s="49">
        <v>600</v>
      </c>
      <c r="H364" s="47"/>
    </row>
    <row r="365" spans="1:8" ht="15.75" customHeight="1">
      <c r="A365" s="48" t="s">
        <v>63</v>
      </c>
      <c r="B365" s="59">
        <v>4500</v>
      </c>
      <c r="C365" s="59">
        <v>1837</v>
      </c>
      <c r="D365" s="59">
        <v>1000</v>
      </c>
      <c r="E365" s="49">
        <v>400</v>
      </c>
      <c r="F365" s="49"/>
      <c r="G365" s="49">
        <v>600</v>
      </c>
      <c r="H365" s="47"/>
    </row>
    <row r="366" spans="1:8" ht="15.75" customHeight="1">
      <c r="A366" s="48" t="s">
        <v>64</v>
      </c>
      <c r="B366" s="59">
        <v>1500</v>
      </c>
      <c r="C366" s="59">
        <v>495</v>
      </c>
      <c r="D366" s="59">
        <v>150</v>
      </c>
      <c r="E366" s="49">
        <v>60</v>
      </c>
      <c r="F366" s="49"/>
      <c r="G366" s="49">
        <v>90</v>
      </c>
      <c r="H366" s="47"/>
    </row>
    <row r="367" spans="1:8" ht="15.75" customHeight="1">
      <c r="A367" s="48" t="s">
        <v>65</v>
      </c>
      <c r="B367" s="59">
        <v>1000</v>
      </c>
      <c r="C367" s="59"/>
      <c r="D367" s="59">
        <v>800</v>
      </c>
      <c r="E367" s="49">
        <v>200</v>
      </c>
      <c r="F367" s="49">
        <v>0</v>
      </c>
      <c r="G367" s="49">
        <v>600</v>
      </c>
      <c r="H367" s="47"/>
    </row>
    <row r="368" spans="1:8" ht="15.75" customHeight="1">
      <c r="A368" s="48" t="s">
        <v>644</v>
      </c>
      <c r="B368" s="59">
        <v>600</v>
      </c>
      <c r="C368" s="59"/>
      <c r="D368" s="59">
        <v>600</v>
      </c>
      <c r="E368" s="49">
        <v>240</v>
      </c>
      <c r="F368" s="49"/>
      <c r="G368" s="49">
        <v>360</v>
      </c>
      <c r="H368" s="47"/>
    </row>
    <row r="369" spans="1:8" ht="15.75" customHeight="1">
      <c r="A369" s="48" t="s">
        <v>645</v>
      </c>
      <c r="B369" s="59">
        <v>80</v>
      </c>
      <c r="C369" s="59"/>
      <c r="D369" s="59">
        <v>70</v>
      </c>
      <c r="E369" s="49">
        <v>30</v>
      </c>
      <c r="F369" s="49"/>
      <c r="G369" s="49">
        <v>40</v>
      </c>
      <c r="H369" s="47"/>
    </row>
    <row r="370" spans="1:8" ht="15.75" customHeight="1">
      <c r="A370" s="48" t="s">
        <v>66</v>
      </c>
      <c r="B370" s="59">
        <v>500</v>
      </c>
      <c r="C370" s="59"/>
      <c r="D370" s="59">
        <v>300</v>
      </c>
      <c r="E370" s="49">
        <v>120</v>
      </c>
      <c r="F370" s="49"/>
      <c r="G370" s="49">
        <v>180</v>
      </c>
      <c r="H370" s="47"/>
    </row>
    <row r="371" spans="1:8" ht="15.75" customHeight="1">
      <c r="A371" s="37" t="s">
        <v>646</v>
      </c>
      <c r="B371" s="49">
        <v>199</v>
      </c>
      <c r="C371" s="59"/>
      <c r="D371" s="49">
        <v>160</v>
      </c>
      <c r="E371" s="49">
        <v>48</v>
      </c>
      <c r="F371" s="49"/>
      <c r="G371" s="49">
        <v>112</v>
      </c>
      <c r="H371" s="109" t="s">
        <v>597</v>
      </c>
    </row>
    <row r="372" spans="1:8" ht="15.75" customHeight="1">
      <c r="A372" s="37" t="s">
        <v>647</v>
      </c>
      <c r="B372" s="49">
        <v>1800</v>
      </c>
      <c r="C372" s="59"/>
      <c r="D372" s="49">
        <v>500</v>
      </c>
      <c r="E372" s="49">
        <v>150</v>
      </c>
      <c r="F372" s="49"/>
      <c r="G372" s="49">
        <v>350</v>
      </c>
      <c r="H372" s="47"/>
    </row>
    <row r="373" spans="1:8" ht="15.75" customHeight="1">
      <c r="A373" s="37" t="s">
        <v>648</v>
      </c>
      <c r="B373" s="49">
        <v>800</v>
      </c>
      <c r="C373" s="59"/>
      <c r="D373" s="49">
        <v>400</v>
      </c>
      <c r="E373" s="49">
        <v>120</v>
      </c>
      <c r="F373" s="49"/>
      <c r="G373" s="49">
        <v>280</v>
      </c>
      <c r="H373" s="47"/>
    </row>
    <row r="374" spans="1:8" ht="15.75" customHeight="1">
      <c r="A374" s="37" t="s">
        <v>649</v>
      </c>
      <c r="B374" s="49">
        <v>2000</v>
      </c>
      <c r="C374" s="59"/>
      <c r="D374" s="49">
        <v>400</v>
      </c>
      <c r="E374" s="49">
        <v>120</v>
      </c>
      <c r="F374" s="49"/>
      <c r="G374" s="49">
        <v>280</v>
      </c>
      <c r="H374" s="109" t="s">
        <v>597</v>
      </c>
    </row>
    <row r="375" spans="1:8" ht="15.75" customHeight="1">
      <c r="A375" s="37" t="s">
        <v>650</v>
      </c>
      <c r="B375" s="59">
        <v>600</v>
      </c>
      <c r="C375" s="59"/>
      <c r="D375" s="59">
        <v>400</v>
      </c>
      <c r="E375" s="49">
        <v>120</v>
      </c>
      <c r="F375" s="49"/>
      <c r="G375" s="49">
        <v>280</v>
      </c>
      <c r="H375" s="47"/>
    </row>
    <row r="376" spans="1:8" ht="15.75" customHeight="1">
      <c r="A376" s="37" t="s">
        <v>651</v>
      </c>
      <c r="B376" s="59">
        <v>1800</v>
      </c>
      <c r="C376" s="59"/>
      <c r="D376" s="59">
        <v>900</v>
      </c>
      <c r="E376" s="38"/>
      <c r="F376" s="154"/>
      <c r="G376" s="155">
        <v>900</v>
      </c>
      <c r="H376" s="109"/>
    </row>
    <row r="377" spans="1:8" ht="15.75" customHeight="1">
      <c r="A377" s="62" t="s">
        <v>652</v>
      </c>
      <c r="B377" s="63">
        <v>367</v>
      </c>
      <c r="C377" s="178">
        <v>170</v>
      </c>
      <c r="D377" s="63">
        <v>100</v>
      </c>
      <c r="E377" s="63">
        <v>100</v>
      </c>
      <c r="F377" s="63"/>
      <c r="G377" s="64"/>
      <c r="H377" s="47"/>
    </row>
    <row r="378" spans="1:8" ht="15.75" customHeight="1">
      <c r="A378" s="62" t="s">
        <v>653</v>
      </c>
      <c r="B378" s="63">
        <v>484</v>
      </c>
      <c r="C378" s="178">
        <v>158</v>
      </c>
      <c r="D378" s="63">
        <v>160</v>
      </c>
      <c r="E378" s="63">
        <v>160</v>
      </c>
      <c r="F378" s="63"/>
      <c r="G378" s="64"/>
      <c r="H378" s="47"/>
    </row>
    <row r="379" spans="1:8" ht="15.75" customHeight="1">
      <c r="A379" s="62" t="s">
        <v>654</v>
      </c>
      <c r="B379" s="63">
        <v>93</v>
      </c>
      <c r="C379" s="178">
        <v>83</v>
      </c>
      <c r="D379" s="63">
        <v>10</v>
      </c>
      <c r="E379" s="63">
        <v>10</v>
      </c>
      <c r="F379" s="63"/>
      <c r="G379" s="64"/>
      <c r="H379" s="47"/>
    </row>
    <row r="380" spans="1:8" ht="15.75" customHeight="1">
      <c r="A380" s="62" t="s">
        <v>655</v>
      </c>
      <c r="B380" s="63">
        <v>80</v>
      </c>
      <c r="C380" s="178">
        <v>51</v>
      </c>
      <c r="D380" s="63">
        <v>29</v>
      </c>
      <c r="E380" s="63">
        <v>29</v>
      </c>
      <c r="F380" s="63"/>
      <c r="G380" s="64"/>
      <c r="H380" s="47"/>
    </row>
    <row r="381" spans="1:8" ht="15.75" customHeight="1">
      <c r="A381" s="62" t="s">
        <v>656</v>
      </c>
      <c r="B381" s="63">
        <v>400</v>
      </c>
      <c r="C381" s="178">
        <v>214</v>
      </c>
      <c r="D381" s="63">
        <v>100</v>
      </c>
      <c r="E381" s="63">
        <v>100</v>
      </c>
      <c r="F381" s="63"/>
      <c r="G381" s="64"/>
      <c r="H381" s="47"/>
    </row>
    <row r="382" spans="1:8" ht="15.75" customHeight="1">
      <c r="A382" s="179" t="s">
        <v>657</v>
      </c>
      <c r="B382" s="63">
        <v>156</v>
      </c>
      <c r="C382" s="63">
        <v>47</v>
      </c>
      <c r="D382" s="63">
        <v>60</v>
      </c>
      <c r="E382" s="63">
        <v>60</v>
      </c>
      <c r="F382" s="63"/>
      <c r="G382" s="88"/>
      <c r="H382" s="47"/>
    </row>
    <row r="383" spans="1:8" ht="15.75" customHeight="1">
      <c r="A383" s="179" t="s">
        <v>658</v>
      </c>
      <c r="B383" s="63">
        <v>174</v>
      </c>
      <c r="C383" s="63">
        <v>52</v>
      </c>
      <c r="D383" s="63">
        <v>60</v>
      </c>
      <c r="E383" s="63">
        <v>60</v>
      </c>
      <c r="F383" s="63"/>
      <c r="G383" s="49"/>
      <c r="H383" s="47"/>
    </row>
    <row r="384" spans="1:8" ht="15.75" customHeight="1">
      <c r="A384" s="179" t="s">
        <v>659</v>
      </c>
      <c r="B384" s="63">
        <v>300</v>
      </c>
      <c r="C384" s="63"/>
      <c r="D384" s="63">
        <v>180</v>
      </c>
      <c r="E384" s="63">
        <v>180</v>
      </c>
      <c r="F384" s="63"/>
      <c r="G384" s="49"/>
      <c r="H384" s="47"/>
    </row>
    <row r="385" spans="1:8" ht="15.75" customHeight="1">
      <c r="A385" s="62" t="s">
        <v>660</v>
      </c>
      <c r="B385" s="63">
        <v>300</v>
      </c>
      <c r="C385" s="63">
        <v>80</v>
      </c>
      <c r="D385" s="63">
        <v>120</v>
      </c>
      <c r="E385" s="63">
        <v>120</v>
      </c>
      <c r="F385" s="63"/>
      <c r="G385" s="49"/>
      <c r="H385" s="47"/>
    </row>
    <row r="386" spans="1:8" ht="15.75" customHeight="1">
      <c r="A386" s="62" t="s">
        <v>661</v>
      </c>
      <c r="B386" s="63">
        <v>200</v>
      </c>
      <c r="C386" s="178"/>
      <c r="D386" s="63">
        <v>120</v>
      </c>
      <c r="E386" s="63">
        <v>120</v>
      </c>
      <c r="F386" s="63"/>
      <c r="G386" s="49"/>
      <c r="H386" s="47"/>
    </row>
    <row r="387" spans="1:8" ht="15.75" customHeight="1">
      <c r="A387" s="179" t="s">
        <v>662</v>
      </c>
      <c r="B387" s="63">
        <v>240</v>
      </c>
      <c r="C387" s="178">
        <v>112</v>
      </c>
      <c r="D387" s="63">
        <v>120</v>
      </c>
      <c r="E387" s="63">
        <v>120</v>
      </c>
      <c r="F387" s="63"/>
      <c r="G387" s="49"/>
      <c r="H387" s="47"/>
    </row>
    <row r="388" spans="1:8" ht="15.75" customHeight="1">
      <c r="A388" s="179" t="s">
        <v>663</v>
      </c>
      <c r="B388" s="63">
        <v>300</v>
      </c>
      <c r="C388" s="178"/>
      <c r="D388" s="63">
        <v>180</v>
      </c>
      <c r="E388" s="63">
        <v>180</v>
      </c>
      <c r="F388" s="63"/>
      <c r="G388" s="49"/>
      <c r="H388" s="47"/>
    </row>
    <row r="389" spans="1:8" ht="15.75" customHeight="1">
      <c r="A389" s="62" t="s">
        <v>664</v>
      </c>
      <c r="B389" s="63">
        <v>100</v>
      </c>
      <c r="C389" s="178"/>
      <c r="D389" s="63">
        <v>60</v>
      </c>
      <c r="E389" s="63">
        <v>60</v>
      </c>
      <c r="F389" s="63"/>
      <c r="G389" s="49"/>
      <c r="H389" s="47"/>
    </row>
    <row r="390" spans="1:8" ht="15.75" customHeight="1">
      <c r="A390" s="62" t="s">
        <v>665</v>
      </c>
      <c r="B390" s="63">
        <v>9</v>
      </c>
      <c r="C390" s="178"/>
      <c r="D390" s="63">
        <v>9</v>
      </c>
      <c r="E390" s="63">
        <v>9</v>
      </c>
      <c r="F390" s="63"/>
      <c r="G390" s="49"/>
      <c r="H390" s="47"/>
    </row>
    <row r="391" spans="1:8" ht="15.75" customHeight="1">
      <c r="A391" s="62" t="s">
        <v>666</v>
      </c>
      <c r="B391" s="63">
        <v>100</v>
      </c>
      <c r="C391" s="63"/>
      <c r="D391" s="63">
        <v>50</v>
      </c>
      <c r="E391" s="63">
        <v>50</v>
      </c>
      <c r="F391" s="63"/>
      <c r="G391" s="49"/>
      <c r="H391" s="47"/>
    </row>
    <row r="392" spans="1:8" ht="15.75" customHeight="1">
      <c r="A392" s="151" t="s">
        <v>667</v>
      </c>
      <c r="B392" s="52">
        <f>SUM(B394:B397)</f>
        <v>2805</v>
      </c>
      <c r="C392" s="52">
        <f aca="true" t="shared" si="35" ref="C392:H392">SUM(C394:C397)</f>
        <v>525</v>
      </c>
      <c r="D392" s="52">
        <f t="shared" si="35"/>
        <v>2207</v>
      </c>
      <c r="E392" s="52">
        <f t="shared" si="35"/>
        <v>50</v>
      </c>
      <c r="F392" s="52">
        <f t="shared" si="35"/>
        <v>0</v>
      </c>
      <c r="G392" s="52">
        <f t="shared" si="35"/>
        <v>2157</v>
      </c>
      <c r="H392" s="180">
        <f t="shared" si="35"/>
        <v>0</v>
      </c>
    </row>
    <row r="393" spans="1:8" ht="15.75" customHeight="1">
      <c r="A393" s="37" t="s">
        <v>668</v>
      </c>
      <c r="B393" s="49">
        <v>1235</v>
      </c>
      <c r="C393" s="49"/>
      <c r="D393" s="49">
        <v>1235</v>
      </c>
      <c r="E393" s="40">
        <v>895</v>
      </c>
      <c r="F393" s="49"/>
      <c r="G393" s="49">
        <v>340</v>
      </c>
      <c r="H393" s="47"/>
    </row>
    <row r="394" spans="1:8" ht="15.75" customHeight="1">
      <c r="A394" s="48" t="s">
        <v>669</v>
      </c>
      <c r="B394" s="165">
        <v>550</v>
      </c>
      <c r="C394" s="59">
        <v>392</v>
      </c>
      <c r="D394" s="97">
        <v>158</v>
      </c>
      <c r="E394" s="97"/>
      <c r="F394" s="142"/>
      <c r="G394" s="97">
        <v>158</v>
      </c>
      <c r="H394" s="83"/>
    </row>
    <row r="395" spans="1:8" ht="15.75" customHeight="1">
      <c r="A395" s="48" t="s">
        <v>670</v>
      </c>
      <c r="B395" s="165">
        <v>555</v>
      </c>
      <c r="C395" s="59">
        <v>12</v>
      </c>
      <c r="D395" s="97">
        <v>543</v>
      </c>
      <c r="E395" s="97"/>
      <c r="F395" s="142"/>
      <c r="G395" s="97">
        <v>543</v>
      </c>
      <c r="H395" s="83"/>
    </row>
    <row r="396" spans="1:8" ht="15.75" customHeight="1">
      <c r="A396" s="48" t="s">
        <v>671</v>
      </c>
      <c r="B396" s="165">
        <v>1500</v>
      </c>
      <c r="C396" s="59">
        <v>44</v>
      </c>
      <c r="D396" s="97">
        <v>1456</v>
      </c>
      <c r="E396" s="97"/>
      <c r="F396" s="142"/>
      <c r="G396" s="97">
        <v>1456</v>
      </c>
      <c r="H396" s="83"/>
    </row>
    <row r="397" spans="1:8" ht="15.75" customHeight="1">
      <c r="A397" s="48" t="s">
        <v>672</v>
      </c>
      <c r="B397" s="165">
        <v>200</v>
      </c>
      <c r="C397" s="59">
        <v>77</v>
      </c>
      <c r="D397" s="97">
        <v>50</v>
      </c>
      <c r="E397" s="97">
        <v>50</v>
      </c>
      <c r="F397" s="82"/>
      <c r="G397" s="142"/>
      <c r="H397" s="83"/>
    </row>
    <row r="398" spans="1:8" ht="15.75" customHeight="1">
      <c r="A398" s="51" t="s">
        <v>673</v>
      </c>
      <c r="B398" s="52"/>
      <c r="C398" s="52"/>
      <c r="D398" s="52"/>
      <c r="E398" s="53"/>
      <c r="F398" s="54"/>
      <c r="G398" s="54"/>
      <c r="H398" s="66"/>
    </row>
    <row r="399" spans="1:8" ht="15.75" customHeight="1">
      <c r="A399" s="51" t="s">
        <v>674</v>
      </c>
      <c r="B399" s="52"/>
      <c r="C399" s="52"/>
      <c r="D399" s="52"/>
      <c r="E399" s="53"/>
      <c r="F399" s="54"/>
      <c r="G399" s="54"/>
      <c r="H399" s="66"/>
    </row>
    <row r="400" spans="1:8" ht="15.75" customHeight="1">
      <c r="A400" s="51" t="s">
        <v>675</v>
      </c>
      <c r="B400" s="52"/>
      <c r="C400" s="52"/>
      <c r="D400" s="52"/>
      <c r="E400" s="53"/>
      <c r="F400" s="53"/>
      <c r="G400" s="53"/>
      <c r="H400" s="66"/>
    </row>
    <row r="401" spans="1:8" ht="15.75" customHeight="1">
      <c r="A401" s="51" t="s">
        <v>676</v>
      </c>
      <c r="B401" s="181">
        <v>400</v>
      </c>
      <c r="C401" s="181">
        <v>0</v>
      </c>
      <c r="D401" s="181">
        <v>400</v>
      </c>
      <c r="E401" s="182">
        <v>400</v>
      </c>
      <c r="F401" s="183"/>
      <c r="G401" s="184"/>
      <c r="H401" s="66"/>
    </row>
    <row r="402" spans="1:8" ht="15.75" customHeight="1">
      <c r="A402" s="51" t="s">
        <v>677</v>
      </c>
      <c r="B402" s="52"/>
      <c r="C402" s="52"/>
      <c r="D402" s="52"/>
      <c r="E402" s="53"/>
      <c r="F402" s="53"/>
      <c r="G402" s="54"/>
      <c r="H402" s="66"/>
    </row>
    <row r="403" spans="1:8" ht="15.75" customHeight="1">
      <c r="A403" s="51" t="s">
        <v>678</v>
      </c>
      <c r="B403" s="52"/>
      <c r="C403" s="52"/>
      <c r="D403" s="52"/>
      <c r="E403" s="53"/>
      <c r="F403" s="53"/>
      <c r="G403" s="53"/>
      <c r="H403" s="66"/>
    </row>
    <row r="404" spans="1:8" ht="15.75" customHeight="1">
      <c r="A404" s="51" t="s">
        <v>679</v>
      </c>
      <c r="B404" s="52"/>
      <c r="C404" s="52"/>
      <c r="D404" s="52"/>
      <c r="E404" s="53"/>
      <c r="F404" s="53"/>
      <c r="G404" s="54"/>
      <c r="H404" s="66"/>
    </row>
    <row r="405" spans="1:8" ht="15.75" customHeight="1">
      <c r="A405" s="51" t="s">
        <v>680</v>
      </c>
      <c r="B405" s="43">
        <f aca="true" t="shared" si="36" ref="B405:G405">SUM(B406:B413)</f>
        <v>3191</v>
      </c>
      <c r="C405" s="43">
        <f t="shared" si="36"/>
        <v>0</v>
      </c>
      <c r="D405" s="43">
        <f t="shared" si="36"/>
        <v>3191</v>
      </c>
      <c r="E405" s="43">
        <f t="shared" si="36"/>
        <v>563</v>
      </c>
      <c r="F405" s="43">
        <f t="shared" si="36"/>
        <v>0</v>
      </c>
      <c r="G405" s="43">
        <f t="shared" si="36"/>
        <v>2628</v>
      </c>
      <c r="H405" s="66"/>
    </row>
    <row r="406" spans="1:8" ht="15.75" customHeight="1">
      <c r="A406" s="39" t="s">
        <v>681</v>
      </c>
      <c r="B406" s="49">
        <v>500</v>
      </c>
      <c r="C406" s="49">
        <v>0</v>
      </c>
      <c r="D406" s="49">
        <v>500</v>
      </c>
      <c r="E406" s="40">
        <v>100</v>
      </c>
      <c r="F406" s="49"/>
      <c r="G406" s="49">
        <v>400</v>
      </c>
      <c r="H406" s="47"/>
    </row>
    <row r="407" spans="1:8" ht="15.75" customHeight="1">
      <c r="A407" s="37" t="s">
        <v>682</v>
      </c>
      <c r="B407" s="49">
        <v>260</v>
      </c>
      <c r="C407" s="49">
        <v>0</v>
      </c>
      <c r="D407" s="49">
        <v>260</v>
      </c>
      <c r="E407" s="40">
        <v>140</v>
      </c>
      <c r="F407" s="49"/>
      <c r="G407" s="49">
        <v>120</v>
      </c>
      <c r="H407" s="47"/>
    </row>
    <row r="408" spans="1:8" ht="15.75" customHeight="1">
      <c r="A408" s="37" t="s">
        <v>683</v>
      </c>
      <c r="B408" s="49">
        <v>10</v>
      </c>
      <c r="C408" s="49">
        <v>0</v>
      </c>
      <c r="D408" s="49">
        <v>10</v>
      </c>
      <c r="E408" s="40">
        <v>10</v>
      </c>
      <c r="F408" s="49"/>
      <c r="G408" s="49"/>
      <c r="H408" s="47"/>
    </row>
    <row r="409" spans="1:8" ht="15.75" customHeight="1">
      <c r="A409" s="37" t="s">
        <v>684</v>
      </c>
      <c r="B409" s="49">
        <v>3</v>
      </c>
      <c r="C409" s="49"/>
      <c r="D409" s="49">
        <v>3</v>
      </c>
      <c r="E409" s="40">
        <v>3</v>
      </c>
      <c r="F409" s="49"/>
      <c r="G409" s="49"/>
      <c r="H409" s="47"/>
    </row>
    <row r="410" spans="1:8" ht="15.75" customHeight="1">
      <c r="A410" s="37" t="s">
        <v>685</v>
      </c>
      <c r="B410" s="49">
        <v>10</v>
      </c>
      <c r="C410" s="49">
        <v>0</v>
      </c>
      <c r="D410" s="49">
        <v>10</v>
      </c>
      <c r="E410" s="40">
        <v>10</v>
      </c>
      <c r="F410" s="49"/>
      <c r="G410" s="49"/>
      <c r="H410" s="47"/>
    </row>
    <row r="411" spans="1:8" ht="15.75" customHeight="1">
      <c r="A411" s="37" t="s">
        <v>686</v>
      </c>
      <c r="B411" s="49">
        <v>300</v>
      </c>
      <c r="C411" s="49"/>
      <c r="D411" s="49">
        <v>300</v>
      </c>
      <c r="E411" s="40">
        <v>100</v>
      </c>
      <c r="F411" s="49"/>
      <c r="G411" s="49">
        <v>200</v>
      </c>
      <c r="H411" s="47"/>
    </row>
    <row r="412" spans="1:8" ht="15.75" customHeight="1">
      <c r="A412" s="37" t="s">
        <v>687</v>
      </c>
      <c r="B412" s="49">
        <v>185</v>
      </c>
      <c r="C412" s="49"/>
      <c r="D412" s="49">
        <v>185</v>
      </c>
      <c r="E412" s="40">
        <v>10</v>
      </c>
      <c r="F412" s="49"/>
      <c r="G412" s="49">
        <v>175</v>
      </c>
      <c r="H412" s="47"/>
    </row>
    <row r="413" spans="1:8" ht="15.75" customHeight="1">
      <c r="A413" s="39" t="s">
        <v>688</v>
      </c>
      <c r="B413" s="49">
        <v>1923</v>
      </c>
      <c r="C413" s="49"/>
      <c r="D413" s="49">
        <v>1923</v>
      </c>
      <c r="E413" s="40">
        <v>190</v>
      </c>
      <c r="F413" s="49"/>
      <c r="G413" s="49">
        <v>1733</v>
      </c>
      <c r="H413" s="185"/>
    </row>
    <row r="414" spans="1:8" ht="15.75" customHeight="1">
      <c r="A414" s="42" t="s">
        <v>29</v>
      </c>
      <c r="B414" s="43">
        <f aca="true" t="shared" si="37" ref="B414:G414">B415+B442+B448+B471+B472+B473+B478</f>
        <v>7027</v>
      </c>
      <c r="C414" s="43">
        <f t="shared" si="37"/>
        <v>660.1</v>
      </c>
      <c r="D414" s="43">
        <f t="shared" si="37"/>
        <v>4861</v>
      </c>
      <c r="E414" s="43">
        <f t="shared" si="37"/>
        <v>1583</v>
      </c>
      <c r="F414" s="43">
        <f t="shared" si="37"/>
        <v>0</v>
      </c>
      <c r="G414" s="43">
        <f t="shared" si="37"/>
        <v>3278</v>
      </c>
      <c r="H414" s="66"/>
    </row>
    <row r="415" spans="1:8" ht="15.75" customHeight="1">
      <c r="A415" s="51" t="s">
        <v>689</v>
      </c>
      <c r="B415" s="43">
        <f aca="true" t="shared" si="38" ref="B415:G415">SUM(B416:B419)</f>
        <v>3377</v>
      </c>
      <c r="C415" s="43">
        <f t="shared" si="38"/>
        <v>276</v>
      </c>
      <c r="D415" s="43">
        <f t="shared" si="38"/>
        <v>2431</v>
      </c>
      <c r="E415" s="43">
        <f t="shared" si="38"/>
        <v>570</v>
      </c>
      <c r="F415" s="43">
        <f t="shared" si="38"/>
        <v>0</v>
      </c>
      <c r="G415" s="43">
        <f t="shared" si="38"/>
        <v>1861</v>
      </c>
      <c r="H415" s="66"/>
    </row>
    <row r="416" spans="1:8" ht="15.75" customHeight="1">
      <c r="A416" s="51" t="s">
        <v>690</v>
      </c>
      <c r="B416" s="43"/>
      <c r="C416" s="52"/>
      <c r="D416" s="52"/>
      <c r="E416" s="53"/>
      <c r="F416" s="53"/>
      <c r="G416" s="53"/>
      <c r="H416" s="66"/>
    </row>
    <row r="417" spans="1:8" ht="15.75" customHeight="1">
      <c r="A417" s="51" t="s">
        <v>691</v>
      </c>
      <c r="B417" s="43"/>
      <c r="C417" s="52"/>
      <c r="D417" s="52"/>
      <c r="E417" s="53"/>
      <c r="F417" s="53"/>
      <c r="G417" s="53"/>
      <c r="H417" s="66"/>
    </row>
    <row r="418" spans="1:8" ht="15.75" customHeight="1">
      <c r="A418" s="51" t="s">
        <v>692</v>
      </c>
      <c r="B418" s="43"/>
      <c r="C418" s="52"/>
      <c r="D418" s="52"/>
      <c r="E418" s="53"/>
      <c r="F418" s="53"/>
      <c r="G418" s="53"/>
      <c r="H418" s="66"/>
    </row>
    <row r="419" spans="1:8" ht="15.75" customHeight="1">
      <c r="A419" s="46" t="s">
        <v>693</v>
      </c>
      <c r="B419" s="43">
        <f aca="true" t="shared" si="39" ref="B419:G419">SUM(B420:B441)</f>
        <v>3377</v>
      </c>
      <c r="C419" s="43">
        <f t="shared" si="39"/>
        <v>276</v>
      </c>
      <c r="D419" s="43">
        <f t="shared" si="39"/>
        <v>2431</v>
      </c>
      <c r="E419" s="43">
        <f t="shared" si="39"/>
        <v>570</v>
      </c>
      <c r="F419" s="43">
        <f t="shared" si="39"/>
        <v>0</v>
      </c>
      <c r="G419" s="43">
        <f t="shared" si="39"/>
        <v>1861</v>
      </c>
      <c r="H419" s="66"/>
    </row>
    <row r="420" spans="1:8" ht="15.75" customHeight="1">
      <c r="A420" s="39" t="s">
        <v>694</v>
      </c>
      <c r="B420" s="49">
        <v>210</v>
      </c>
      <c r="C420" s="49"/>
      <c r="D420" s="49">
        <v>175</v>
      </c>
      <c r="E420" s="49">
        <v>35</v>
      </c>
      <c r="F420" s="49"/>
      <c r="G420" s="49">
        <v>140</v>
      </c>
      <c r="H420" s="109"/>
    </row>
    <row r="421" spans="1:8" ht="15.75" customHeight="1">
      <c r="A421" s="39" t="s">
        <v>695</v>
      </c>
      <c r="B421" s="49">
        <v>35</v>
      </c>
      <c r="C421" s="49"/>
      <c r="D421" s="49">
        <v>35</v>
      </c>
      <c r="E421" s="49"/>
      <c r="F421" s="49"/>
      <c r="G421" s="49">
        <v>35</v>
      </c>
      <c r="H421" s="109"/>
    </row>
    <row r="422" spans="1:8" ht="15.75" customHeight="1">
      <c r="A422" s="39" t="s">
        <v>44</v>
      </c>
      <c r="B422" s="49">
        <v>900</v>
      </c>
      <c r="C422" s="49">
        <v>276</v>
      </c>
      <c r="D422" s="49">
        <v>570</v>
      </c>
      <c r="E422" s="49"/>
      <c r="F422" s="49"/>
      <c r="G422" s="49">
        <v>570</v>
      </c>
      <c r="H422" s="47"/>
    </row>
    <row r="423" spans="1:8" ht="15.75" customHeight="1">
      <c r="A423" s="39" t="s">
        <v>696</v>
      </c>
      <c r="B423" s="49">
        <v>200</v>
      </c>
      <c r="C423" s="49"/>
      <c r="D423" s="49">
        <v>190</v>
      </c>
      <c r="E423" s="49">
        <v>37</v>
      </c>
      <c r="F423" s="49"/>
      <c r="G423" s="49">
        <v>153</v>
      </c>
      <c r="H423" s="47"/>
    </row>
    <row r="424" spans="1:8" ht="15.75" customHeight="1">
      <c r="A424" s="186" t="s">
        <v>697</v>
      </c>
      <c r="B424" s="49">
        <v>42</v>
      </c>
      <c r="C424" s="49"/>
      <c r="D424" s="49">
        <v>31</v>
      </c>
      <c r="E424" s="49">
        <v>10</v>
      </c>
      <c r="F424" s="49"/>
      <c r="G424" s="49">
        <v>21</v>
      </c>
      <c r="H424" s="47"/>
    </row>
    <row r="425" spans="1:8" ht="15.75" customHeight="1">
      <c r="A425" s="187" t="s">
        <v>698</v>
      </c>
      <c r="B425" s="49">
        <v>3</v>
      </c>
      <c r="C425" s="49"/>
      <c r="D425" s="49">
        <v>3</v>
      </c>
      <c r="E425" s="49">
        <v>1</v>
      </c>
      <c r="F425" s="49"/>
      <c r="G425" s="49">
        <v>2</v>
      </c>
      <c r="H425" s="47"/>
    </row>
    <row r="426" spans="1:8" ht="15.75" customHeight="1">
      <c r="A426" s="186" t="s">
        <v>699</v>
      </c>
      <c r="B426" s="49">
        <v>6</v>
      </c>
      <c r="C426" s="49"/>
      <c r="D426" s="49">
        <v>6</v>
      </c>
      <c r="E426" s="49">
        <v>3</v>
      </c>
      <c r="F426" s="49"/>
      <c r="G426" s="49">
        <v>3</v>
      </c>
      <c r="H426" s="47"/>
    </row>
    <row r="427" spans="1:8" ht="15.75" customHeight="1">
      <c r="A427" s="186" t="s">
        <v>700</v>
      </c>
      <c r="B427" s="49">
        <v>12</v>
      </c>
      <c r="C427" s="49"/>
      <c r="D427" s="49">
        <v>12</v>
      </c>
      <c r="E427" s="49">
        <v>9</v>
      </c>
      <c r="F427" s="49"/>
      <c r="G427" s="49">
        <v>3</v>
      </c>
      <c r="H427" s="47"/>
    </row>
    <row r="428" spans="1:8" ht="15.75" customHeight="1">
      <c r="A428" s="39" t="s">
        <v>701</v>
      </c>
      <c r="B428" s="49">
        <v>500</v>
      </c>
      <c r="C428" s="49"/>
      <c r="D428" s="49">
        <v>450</v>
      </c>
      <c r="E428" s="49">
        <v>60</v>
      </c>
      <c r="F428" s="49"/>
      <c r="G428" s="49">
        <v>390</v>
      </c>
      <c r="H428" s="47"/>
    </row>
    <row r="429" spans="1:8" ht="15.75" customHeight="1">
      <c r="A429" s="39" t="s">
        <v>702</v>
      </c>
      <c r="B429" s="49">
        <v>1100</v>
      </c>
      <c r="C429" s="49"/>
      <c r="D429" s="49">
        <v>600</v>
      </c>
      <c r="E429" s="49">
        <v>200</v>
      </c>
      <c r="F429" s="49"/>
      <c r="G429" s="49">
        <v>400</v>
      </c>
      <c r="H429" s="47"/>
    </row>
    <row r="430" spans="1:8" ht="15.75" customHeight="1">
      <c r="A430" s="188" t="s">
        <v>703</v>
      </c>
      <c r="B430" s="49">
        <v>10</v>
      </c>
      <c r="C430" s="49"/>
      <c r="D430" s="49">
        <v>10</v>
      </c>
      <c r="E430" s="49">
        <v>10</v>
      </c>
      <c r="F430" s="49"/>
      <c r="G430" s="49"/>
      <c r="H430" s="47"/>
    </row>
    <row r="431" spans="1:8" ht="15.75" customHeight="1">
      <c r="A431" s="188" t="s">
        <v>704</v>
      </c>
      <c r="B431" s="49">
        <v>90</v>
      </c>
      <c r="C431" s="49"/>
      <c r="D431" s="49">
        <v>90</v>
      </c>
      <c r="E431" s="49">
        <v>90</v>
      </c>
      <c r="F431" s="49"/>
      <c r="G431" s="49"/>
      <c r="H431" s="47"/>
    </row>
    <row r="432" spans="1:8" ht="15.75" customHeight="1">
      <c r="A432" s="188" t="s">
        <v>705</v>
      </c>
      <c r="B432" s="49">
        <v>18</v>
      </c>
      <c r="C432" s="49"/>
      <c r="D432" s="49">
        <v>18</v>
      </c>
      <c r="E432" s="49">
        <v>9</v>
      </c>
      <c r="F432" s="49"/>
      <c r="G432" s="49">
        <v>9</v>
      </c>
      <c r="H432" s="47"/>
    </row>
    <row r="433" spans="1:8" ht="15.75" customHeight="1">
      <c r="A433" s="188" t="s">
        <v>706</v>
      </c>
      <c r="B433" s="49">
        <v>45</v>
      </c>
      <c r="C433" s="49"/>
      <c r="D433" s="49">
        <v>45</v>
      </c>
      <c r="E433" s="49">
        <v>15</v>
      </c>
      <c r="F433" s="49"/>
      <c r="G433" s="49">
        <v>30</v>
      </c>
      <c r="H433" s="47"/>
    </row>
    <row r="434" spans="1:8" ht="15.75" customHeight="1">
      <c r="A434" s="188" t="s">
        <v>707</v>
      </c>
      <c r="B434" s="49">
        <v>70</v>
      </c>
      <c r="C434" s="49"/>
      <c r="D434" s="49">
        <v>70</v>
      </c>
      <c r="E434" s="49">
        <v>35</v>
      </c>
      <c r="F434" s="49"/>
      <c r="G434" s="49">
        <v>35</v>
      </c>
      <c r="H434" s="47"/>
    </row>
    <row r="435" spans="1:8" ht="15.75" customHeight="1">
      <c r="A435" s="188" t="s">
        <v>708</v>
      </c>
      <c r="B435" s="49">
        <v>15</v>
      </c>
      <c r="C435" s="49"/>
      <c r="D435" s="49">
        <v>15</v>
      </c>
      <c r="E435" s="49">
        <v>15</v>
      </c>
      <c r="F435" s="49"/>
      <c r="G435" s="49"/>
      <c r="H435" s="47"/>
    </row>
    <row r="436" spans="1:8" ht="15.75" customHeight="1">
      <c r="A436" s="39" t="s">
        <v>709</v>
      </c>
      <c r="B436" s="49">
        <v>22</v>
      </c>
      <c r="C436" s="49"/>
      <c r="D436" s="49">
        <v>22</v>
      </c>
      <c r="E436" s="49"/>
      <c r="F436" s="49"/>
      <c r="G436" s="49">
        <v>22</v>
      </c>
      <c r="H436" s="47"/>
    </row>
    <row r="437" spans="1:8" ht="15.75" customHeight="1">
      <c r="A437" s="188" t="s">
        <v>710</v>
      </c>
      <c r="B437" s="49">
        <v>30</v>
      </c>
      <c r="C437" s="49"/>
      <c r="D437" s="49">
        <v>30</v>
      </c>
      <c r="E437" s="49">
        <v>15</v>
      </c>
      <c r="F437" s="49"/>
      <c r="G437" s="49">
        <v>15</v>
      </c>
      <c r="H437" s="47"/>
    </row>
    <row r="438" spans="1:8" ht="15.75" customHeight="1">
      <c r="A438" s="186" t="s">
        <v>711</v>
      </c>
      <c r="B438" s="49">
        <v>24</v>
      </c>
      <c r="C438" s="49"/>
      <c r="D438" s="49">
        <v>24</v>
      </c>
      <c r="E438" s="49">
        <v>16</v>
      </c>
      <c r="F438" s="49"/>
      <c r="G438" s="49">
        <v>8</v>
      </c>
      <c r="H438" s="47"/>
    </row>
    <row r="439" spans="1:8" ht="15.75" customHeight="1">
      <c r="A439" s="39" t="s">
        <v>712</v>
      </c>
      <c r="B439" s="49">
        <v>15</v>
      </c>
      <c r="C439" s="49"/>
      <c r="D439" s="49">
        <v>15</v>
      </c>
      <c r="E439" s="49">
        <v>5</v>
      </c>
      <c r="F439" s="49"/>
      <c r="G439" s="49">
        <v>10</v>
      </c>
      <c r="H439" s="47"/>
    </row>
    <row r="440" spans="1:8" ht="15.75" customHeight="1">
      <c r="A440" s="39" t="s">
        <v>713</v>
      </c>
      <c r="B440" s="49">
        <v>10</v>
      </c>
      <c r="C440" s="49"/>
      <c r="D440" s="49">
        <v>10</v>
      </c>
      <c r="E440" s="49">
        <v>5</v>
      </c>
      <c r="F440" s="49"/>
      <c r="G440" s="49">
        <v>5</v>
      </c>
      <c r="H440" s="47"/>
    </row>
    <row r="441" spans="1:8" ht="15.75" customHeight="1">
      <c r="A441" s="39" t="s">
        <v>714</v>
      </c>
      <c r="B441" s="49">
        <v>20</v>
      </c>
      <c r="C441" s="49"/>
      <c r="D441" s="49">
        <v>10</v>
      </c>
      <c r="E441" s="49"/>
      <c r="F441" s="49"/>
      <c r="G441" s="49">
        <v>10</v>
      </c>
      <c r="H441" s="47"/>
    </row>
    <row r="442" spans="1:8" ht="15.75" customHeight="1">
      <c r="A442" s="51" t="s">
        <v>715</v>
      </c>
      <c r="B442" s="71">
        <f aca="true" t="shared" si="40" ref="B442:G442">SUM(B443:B447)</f>
        <v>103</v>
      </c>
      <c r="C442" s="71">
        <f t="shared" si="40"/>
        <v>0</v>
      </c>
      <c r="D442" s="71">
        <f t="shared" si="40"/>
        <v>103</v>
      </c>
      <c r="E442" s="71">
        <f t="shared" si="40"/>
        <v>52</v>
      </c>
      <c r="F442" s="71">
        <f t="shared" si="40"/>
        <v>0</v>
      </c>
      <c r="G442" s="71">
        <f t="shared" si="40"/>
        <v>51</v>
      </c>
      <c r="H442" s="47"/>
    </row>
    <row r="443" spans="1:8" ht="15.75" customHeight="1">
      <c r="A443" s="189" t="s">
        <v>716</v>
      </c>
      <c r="B443" s="49">
        <v>18</v>
      </c>
      <c r="C443" s="49"/>
      <c r="D443" s="49">
        <v>18</v>
      </c>
      <c r="E443" s="49"/>
      <c r="F443" s="49"/>
      <c r="G443" s="49">
        <v>18</v>
      </c>
      <c r="H443" s="47"/>
    </row>
    <row r="444" spans="1:8" ht="15.75" customHeight="1">
      <c r="A444" s="187" t="s">
        <v>717</v>
      </c>
      <c r="B444" s="49">
        <v>35</v>
      </c>
      <c r="C444" s="49"/>
      <c r="D444" s="49">
        <v>35</v>
      </c>
      <c r="E444" s="49">
        <v>35</v>
      </c>
      <c r="F444" s="49"/>
      <c r="G444" s="49"/>
      <c r="H444" s="47"/>
    </row>
    <row r="445" spans="1:8" ht="15.75" customHeight="1">
      <c r="A445" s="187" t="s">
        <v>718</v>
      </c>
      <c r="B445" s="49">
        <v>3</v>
      </c>
      <c r="C445" s="49"/>
      <c r="D445" s="49">
        <v>3</v>
      </c>
      <c r="E445" s="49">
        <v>2</v>
      </c>
      <c r="F445" s="49"/>
      <c r="G445" s="49">
        <v>1</v>
      </c>
      <c r="H445" s="47"/>
    </row>
    <row r="446" spans="1:8" ht="15.75" customHeight="1">
      <c r="A446" s="187" t="s">
        <v>719</v>
      </c>
      <c r="B446" s="49">
        <v>12</v>
      </c>
      <c r="C446" s="49"/>
      <c r="D446" s="49">
        <v>12</v>
      </c>
      <c r="E446" s="49">
        <v>5</v>
      </c>
      <c r="F446" s="49"/>
      <c r="G446" s="49">
        <v>7</v>
      </c>
      <c r="H446" s="47"/>
    </row>
    <row r="447" spans="1:8" ht="15.75" customHeight="1">
      <c r="A447" s="187" t="s">
        <v>720</v>
      </c>
      <c r="B447" s="49">
        <v>35</v>
      </c>
      <c r="C447" s="49"/>
      <c r="D447" s="49">
        <v>35</v>
      </c>
      <c r="E447" s="49">
        <v>10</v>
      </c>
      <c r="F447" s="49"/>
      <c r="G447" s="49">
        <v>25</v>
      </c>
      <c r="H447" s="47"/>
    </row>
    <row r="448" spans="1:8" ht="15.75" customHeight="1">
      <c r="A448" s="51" t="s">
        <v>721</v>
      </c>
      <c r="B448" s="71">
        <f aca="true" t="shared" si="41" ref="B448:G448">SUM(B449:B451,B456)</f>
        <v>2798</v>
      </c>
      <c r="C448" s="71">
        <f t="shared" si="41"/>
        <v>384.1</v>
      </c>
      <c r="D448" s="71">
        <f t="shared" si="41"/>
        <v>1578</v>
      </c>
      <c r="E448" s="71">
        <f t="shared" si="41"/>
        <v>834</v>
      </c>
      <c r="F448" s="71">
        <f t="shared" si="41"/>
        <v>0</v>
      </c>
      <c r="G448" s="71">
        <f t="shared" si="41"/>
        <v>744</v>
      </c>
      <c r="H448" s="47"/>
    </row>
    <row r="449" spans="1:8" ht="15.75" customHeight="1">
      <c r="A449" s="51" t="s">
        <v>722</v>
      </c>
      <c r="B449" s="53">
        <v>10</v>
      </c>
      <c r="C449" s="53"/>
      <c r="D449" s="53">
        <v>10</v>
      </c>
      <c r="E449" s="53">
        <v>10</v>
      </c>
      <c r="F449" s="53"/>
      <c r="G449" s="53"/>
      <c r="H449" s="66"/>
    </row>
    <row r="450" spans="1:8" ht="15.75" customHeight="1">
      <c r="A450" s="51" t="s">
        <v>723</v>
      </c>
      <c r="B450" s="53">
        <v>150</v>
      </c>
      <c r="C450" s="53"/>
      <c r="D450" s="53">
        <v>150</v>
      </c>
      <c r="E450" s="53">
        <v>78</v>
      </c>
      <c r="F450" s="53"/>
      <c r="G450" s="53">
        <v>72</v>
      </c>
      <c r="H450" s="66"/>
    </row>
    <row r="451" spans="1:8" ht="15.75" customHeight="1">
      <c r="A451" s="190" t="s">
        <v>724</v>
      </c>
      <c r="B451" s="71">
        <f aca="true" t="shared" si="42" ref="B451:G451">SUM(B452:B455)</f>
        <v>461</v>
      </c>
      <c r="C451" s="71">
        <f t="shared" si="42"/>
        <v>121</v>
      </c>
      <c r="D451" s="71">
        <f t="shared" si="42"/>
        <v>340</v>
      </c>
      <c r="E451" s="71">
        <f t="shared" si="42"/>
        <v>340</v>
      </c>
      <c r="F451" s="71">
        <f t="shared" si="42"/>
        <v>0</v>
      </c>
      <c r="G451" s="71">
        <f t="shared" si="42"/>
        <v>0</v>
      </c>
      <c r="H451" s="191"/>
    </row>
    <row r="452" spans="1:8" ht="15.75" customHeight="1">
      <c r="A452" s="78" t="s">
        <v>725</v>
      </c>
      <c r="B452" s="82">
        <v>20</v>
      </c>
      <c r="C452" s="82"/>
      <c r="D452" s="82">
        <v>20</v>
      </c>
      <c r="E452" s="82">
        <v>20</v>
      </c>
      <c r="F452" s="82"/>
      <c r="G452" s="82"/>
      <c r="H452" s="83"/>
    </row>
    <row r="453" spans="1:8" ht="15.75" customHeight="1">
      <c r="A453" s="83" t="s">
        <v>726</v>
      </c>
      <c r="B453" s="82">
        <v>20</v>
      </c>
      <c r="C453" s="82"/>
      <c r="D453" s="82">
        <v>20</v>
      </c>
      <c r="E453" s="82">
        <v>20</v>
      </c>
      <c r="F453" s="82"/>
      <c r="G453" s="82"/>
      <c r="H453" s="83"/>
    </row>
    <row r="454" spans="1:8" ht="15.75" customHeight="1">
      <c r="A454" s="78" t="s">
        <v>727</v>
      </c>
      <c r="B454" s="82">
        <v>221</v>
      </c>
      <c r="C454" s="82">
        <v>121</v>
      </c>
      <c r="D454" s="82">
        <v>100</v>
      </c>
      <c r="E454" s="82">
        <v>100</v>
      </c>
      <c r="F454" s="82"/>
      <c r="G454" s="82"/>
      <c r="H454" s="83"/>
    </row>
    <row r="455" spans="1:8" ht="15.75" customHeight="1">
      <c r="A455" s="78" t="s">
        <v>728</v>
      </c>
      <c r="B455" s="82">
        <v>200</v>
      </c>
      <c r="C455" s="82"/>
      <c r="D455" s="82">
        <v>200</v>
      </c>
      <c r="E455" s="82">
        <v>200</v>
      </c>
      <c r="F455" s="82"/>
      <c r="G455" s="82"/>
      <c r="H455" s="83"/>
    </row>
    <row r="456" spans="1:8" ht="15.75" customHeight="1">
      <c r="A456" s="192" t="s">
        <v>729</v>
      </c>
      <c r="B456" s="135">
        <f aca="true" t="shared" si="43" ref="B456:G456">SUM(B457:B470)</f>
        <v>2177</v>
      </c>
      <c r="C456" s="135">
        <f t="shared" si="43"/>
        <v>263.1</v>
      </c>
      <c r="D456" s="135">
        <f t="shared" si="43"/>
        <v>1078</v>
      </c>
      <c r="E456" s="135">
        <f t="shared" si="43"/>
        <v>406</v>
      </c>
      <c r="F456" s="135">
        <f t="shared" si="43"/>
        <v>0</v>
      </c>
      <c r="G456" s="135">
        <f t="shared" si="43"/>
        <v>672</v>
      </c>
      <c r="H456" s="136"/>
    </row>
    <row r="457" spans="1:8" ht="15.75" customHeight="1">
      <c r="A457" s="186" t="s">
        <v>730</v>
      </c>
      <c r="B457" s="49">
        <v>9</v>
      </c>
      <c r="C457" s="49"/>
      <c r="D457" s="49">
        <v>9</v>
      </c>
      <c r="E457" s="49">
        <v>9</v>
      </c>
      <c r="F457" s="49"/>
      <c r="G457" s="49"/>
      <c r="H457" s="47"/>
    </row>
    <row r="458" spans="1:8" ht="15.75" customHeight="1">
      <c r="A458" s="186" t="s">
        <v>731</v>
      </c>
      <c r="B458" s="49">
        <v>3</v>
      </c>
      <c r="C458" s="49"/>
      <c r="D458" s="49">
        <v>3</v>
      </c>
      <c r="E458" s="49">
        <v>3</v>
      </c>
      <c r="F458" s="49"/>
      <c r="G458" s="49"/>
      <c r="H458" s="47"/>
    </row>
    <row r="459" spans="1:8" ht="15.75" customHeight="1">
      <c r="A459" s="39" t="s">
        <v>732</v>
      </c>
      <c r="B459" s="49">
        <v>30</v>
      </c>
      <c r="C459" s="49"/>
      <c r="D459" s="49">
        <v>30</v>
      </c>
      <c r="E459" s="49">
        <v>10</v>
      </c>
      <c r="F459" s="49"/>
      <c r="G459" s="49">
        <v>20</v>
      </c>
      <c r="H459" s="47"/>
    </row>
    <row r="460" spans="1:8" ht="15.75" customHeight="1">
      <c r="A460" s="39" t="s">
        <v>733</v>
      </c>
      <c r="B460" s="49">
        <v>140</v>
      </c>
      <c r="C460" s="49">
        <v>0.3</v>
      </c>
      <c r="D460" s="49">
        <v>120</v>
      </c>
      <c r="E460" s="49">
        <v>30</v>
      </c>
      <c r="F460" s="49"/>
      <c r="G460" s="49">
        <v>90</v>
      </c>
      <c r="H460" s="47"/>
    </row>
    <row r="461" spans="1:8" ht="15.75" customHeight="1">
      <c r="A461" s="187" t="s">
        <v>734</v>
      </c>
      <c r="B461" s="49">
        <v>20</v>
      </c>
      <c r="C461" s="49"/>
      <c r="D461" s="49">
        <v>20</v>
      </c>
      <c r="E461" s="49">
        <v>8</v>
      </c>
      <c r="F461" s="49"/>
      <c r="G461" s="49">
        <v>12</v>
      </c>
      <c r="H461" s="47"/>
    </row>
    <row r="462" spans="1:8" ht="15.75" customHeight="1">
      <c r="A462" s="187" t="s">
        <v>735</v>
      </c>
      <c r="B462" s="49">
        <v>150</v>
      </c>
      <c r="C462" s="49">
        <v>124.8</v>
      </c>
      <c r="D462" s="49">
        <v>25</v>
      </c>
      <c r="E462" s="49">
        <v>25</v>
      </c>
      <c r="F462" s="49"/>
      <c r="G462" s="49"/>
      <c r="H462" s="47"/>
    </row>
    <row r="463" spans="1:8" ht="15.75" customHeight="1">
      <c r="A463" s="187" t="s">
        <v>736</v>
      </c>
      <c r="B463" s="49">
        <v>130</v>
      </c>
      <c r="C463" s="49">
        <v>74</v>
      </c>
      <c r="D463" s="49">
        <v>56</v>
      </c>
      <c r="E463" s="49">
        <v>56</v>
      </c>
      <c r="F463" s="49"/>
      <c r="G463" s="49"/>
      <c r="H463" s="47"/>
    </row>
    <row r="464" spans="1:8" ht="15.75" customHeight="1">
      <c r="A464" s="187" t="s">
        <v>737</v>
      </c>
      <c r="B464" s="49">
        <v>150</v>
      </c>
      <c r="C464" s="49"/>
      <c r="D464" s="49">
        <v>110</v>
      </c>
      <c r="E464" s="49">
        <v>20</v>
      </c>
      <c r="F464" s="49"/>
      <c r="G464" s="49">
        <v>90</v>
      </c>
      <c r="H464" s="47"/>
    </row>
    <row r="465" spans="1:8" ht="15.75" customHeight="1">
      <c r="A465" s="37" t="s">
        <v>738</v>
      </c>
      <c r="B465" s="49">
        <v>15</v>
      </c>
      <c r="C465" s="49"/>
      <c r="D465" s="49">
        <v>15</v>
      </c>
      <c r="E465" s="49">
        <v>15</v>
      </c>
      <c r="F465" s="49"/>
      <c r="G465" s="49"/>
      <c r="H465" s="47"/>
    </row>
    <row r="466" spans="1:8" ht="15.75" customHeight="1">
      <c r="A466" s="37" t="s">
        <v>739</v>
      </c>
      <c r="B466" s="49">
        <v>80</v>
      </c>
      <c r="C466" s="49">
        <v>64</v>
      </c>
      <c r="D466" s="49">
        <v>10</v>
      </c>
      <c r="E466" s="49">
        <v>10</v>
      </c>
      <c r="F466" s="49"/>
      <c r="G466" s="49"/>
      <c r="H466" s="47"/>
    </row>
    <row r="467" spans="1:8" ht="15.75" customHeight="1">
      <c r="A467" s="37" t="s">
        <v>740</v>
      </c>
      <c r="B467" s="49">
        <v>930</v>
      </c>
      <c r="C467" s="49"/>
      <c r="D467" s="49">
        <v>210</v>
      </c>
      <c r="E467" s="49">
        <v>50</v>
      </c>
      <c r="F467" s="49"/>
      <c r="G467" s="49">
        <v>160</v>
      </c>
      <c r="H467" s="47"/>
    </row>
    <row r="468" spans="1:8" ht="15.75" customHeight="1">
      <c r="A468" s="48" t="s">
        <v>741</v>
      </c>
      <c r="B468" s="79">
        <v>250</v>
      </c>
      <c r="C468" s="117"/>
      <c r="D468" s="79">
        <v>200</v>
      </c>
      <c r="E468" s="79">
        <v>60</v>
      </c>
      <c r="F468" s="79"/>
      <c r="G468" s="79">
        <v>140</v>
      </c>
      <c r="H468" s="47"/>
    </row>
    <row r="469" spans="1:8" ht="15.75" customHeight="1">
      <c r="A469" s="48" t="s">
        <v>742</v>
      </c>
      <c r="B469" s="79">
        <v>70</v>
      </c>
      <c r="C469" s="117"/>
      <c r="D469" s="79">
        <v>70</v>
      </c>
      <c r="E469" s="79">
        <v>70</v>
      </c>
      <c r="F469" s="79"/>
      <c r="G469" s="79"/>
      <c r="H469" s="47"/>
    </row>
    <row r="470" spans="1:8" ht="15.75" customHeight="1">
      <c r="A470" s="48" t="s">
        <v>743</v>
      </c>
      <c r="B470" s="79">
        <v>200</v>
      </c>
      <c r="C470" s="117"/>
      <c r="D470" s="79">
        <v>200</v>
      </c>
      <c r="E470" s="79">
        <v>40</v>
      </c>
      <c r="F470" s="79"/>
      <c r="G470" s="79">
        <v>160</v>
      </c>
      <c r="H470" s="109" t="s">
        <v>597</v>
      </c>
    </row>
    <row r="471" spans="1:8" ht="15.75" customHeight="1">
      <c r="A471" s="51" t="s">
        <v>744</v>
      </c>
      <c r="B471" s="52"/>
      <c r="C471" s="52"/>
      <c r="D471" s="52"/>
      <c r="E471" s="53"/>
      <c r="F471" s="53"/>
      <c r="G471" s="53"/>
      <c r="H471" s="47"/>
    </row>
    <row r="472" spans="1:8" ht="15.75" customHeight="1">
      <c r="A472" s="51" t="s">
        <v>745</v>
      </c>
      <c r="B472" s="43"/>
      <c r="C472" s="52"/>
      <c r="D472" s="52"/>
      <c r="E472" s="53"/>
      <c r="F472" s="53"/>
      <c r="G472" s="53"/>
      <c r="H472" s="47"/>
    </row>
    <row r="473" spans="1:8" ht="15.75" customHeight="1">
      <c r="A473" s="51" t="s">
        <v>746</v>
      </c>
      <c r="B473" s="43">
        <f aca="true" t="shared" si="44" ref="B473:G473">SUM(B474:B477)</f>
        <v>749</v>
      </c>
      <c r="C473" s="43">
        <f t="shared" si="44"/>
        <v>0</v>
      </c>
      <c r="D473" s="43">
        <f t="shared" si="44"/>
        <v>749</v>
      </c>
      <c r="E473" s="43">
        <f t="shared" si="44"/>
        <v>127</v>
      </c>
      <c r="F473" s="43">
        <f t="shared" si="44"/>
        <v>0</v>
      </c>
      <c r="G473" s="43">
        <f t="shared" si="44"/>
        <v>622</v>
      </c>
      <c r="H473" s="47"/>
    </row>
    <row r="474" spans="1:8" ht="15.75" customHeight="1">
      <c r="A474" s="99" t="s">
        <v>747</v>
      </c>
      <c r="B474" s="58">
        <v>600</v>
      </c>
      <c r="C474" s="59"/>
      <c r="D474" s="58">
        <v>600</v>
      </c>
      <c r="E474" s="58"/>
      <c r="F474" s="58"/>
      <c r="G474" s="58">
        <v>600</v>
      </c>
      <c r="H474" s="47"/>
    </row>
    <row r="475" spans="1:8" ht="15.75" customHeight="1">
      <c r="A475" s="99" t="s">
        <v>748</v>
      </c>
      <c r="B475" s="58">
        <v>22</v>
      </c>
      <c r="C475" s="59"/>
      <c r="D475" s="58">
        <v>22</v>
      </c>
      <c r="E475" s="58"/>
      <c r="F475" s="58"/>
      <c r="G475" s="58">
        <v>22</v>
      </c>
      <c r="H475" s="47"/>
    </row>
    <row r="476" spans="1:8" ht="15.75" customHeight="1">
      <c r="A476" s="69" t="s">
        <v>749</v>
      </c>
      <c r="B476" s="58">
        <v>117</v>
      </c>
      <c r="C476" s="59"/>
      <c r="D476" s="58">
        <v>117</v>
      </c>
      <c r="E476" s="58">
        <v>117</v>
      </c>
      <c r="F476" s="58"/>
      <c r="G476" s="58"/>
      <c r="H476" s="47"/>
    </row>
    <row r="477" spans="1:8" ht="15.75" customHeight="1">
      <c r="A477" s="187" t="s">
        <v>750</v>
      </c>
      <c r="B477" s="49">
        <v>10</v>
      </c>
      <c r="C477" s="49"/>
      <c r="D477" s="49">
        <v>10</v>
      </c>
      <c r="E477" s="49">
        <v>10</v>
      </c>
      <c r="F477" s="49"/>
      <c r="G477" s="49"/>
      <c r="H477" s="47"/>
    </row>
    <row r="478" spans="1:8" ht="15.75" customHeight="1">
      <c r="A478" s="51" t="s">
        <v>751</v>
      </c>
      <c r="B478" s="43">
        <f>SUM(C478:D478)</f>
        <v>0</v>
      </c>
      <c r="C478" s="52"/>
      <c r="D478" s="52"/>
      <c r="E478" s="53"/>
      <c r="F478" s="53"/>
      <c r="G478" s="53"/>
      <c r="H478" s="66"/>
    </row>
    <row r="479" spans="1:8" ht="15.75" customHeight="1">
      <c r="A479" s="42" t="s">
        <v>31</v>
      </c>
      <c r="B479" s="43">
        <f aca="true" t="shared" si="45" ref="B479:G479">SUM(B480:B481)</f>
        <v>14131</v>
      </c>
      <c r="C479" s="43">
        <f t="shared" si="45"/>
        <v>1250</v>
      </c>
      <c r="D479" s="43">
        <f t="shared" si="45"/>
        <v>8976</v>
      </c>
      <c r="E479" s="43">
        <f t="shared" si="45"/>
        <v>1573.5</v>
      </c>
      <c r="F479" s="43">
        <f t="shared" si="45"/>
        <v>0</v>
      </c>
      <c r="G479" s="43">
        <f t="shared" si="45"/>
        <v>7402.5</v>
      </c>
      <c r="H479" s="66"/>
    </row>
    <row r="480" spans="1:8" ht="15.75" customHeight="1">
      <c r="A480" s="51" t="s">
        <v>752</v>
      </c>
      <c r="B480" s="43">
        <f>SUM(C480:D480)</f>
        <v>0</v>
      </c>
      <c r="C480" s="52"/>
      <c r="D480" s="52"/>
      <c r="E480" s="53"/>
      <c r="F480" s="53"/>
      <c r="G480" s="53"/>
      <c r="H480" s="66"/>
    </row>
    <row r="481" spans="1:8" ht="15.75" customHeight="1">
      <c r="A481" s="51" t="s">
        <v>753</v>
      </c>
      <c r="B481" s="43">
        <f>SUM(B482:B522)</f>
        <v>14131</v>
      </c>
      <c r="C481" s="43">
        <f aca="true" t="shared" si="46" ref="C481:H481">SUM(C482:C522)</f>
        <v>1250</v>
      </c>
      <c r="D481" s="43">
        <f t="shared" si="46"/>
        <v>8976</v>
      </c>
      <c r="E481" s="43">
        <f t="shared" si="46"/>
        <v>1573.5</v>
      </c>
      <c r="F481" s="43">
        <f t="shared" si="46"/>
        <v>0</v>
      </c>
      <c r="G481" s="43">
        <f t="shared" si="46"/>
        <v>7402.5</v>
      </c>
      <c r="H481" s="86">
        <f t="shared" si="46"/>
        <v>0</v>
      </c>
    </row>
    <row r="482" spans="1:8" ht="15.75" customHeight="1">
      <c r="A482" s="193" t="s">
        <v>754</v>
      </c>
      <c r="B482" s="194">
        <v>30</v>
      </c>
      <c r="C482" s="194"/>
      <c r="D482" s="194">
        <v>30</v>
      </c>
      <c r="E482" s="194">
        <v>10</v>
      </c>
      <c r="F482" s="194"/>
      <c r="G482" s="194">
        <v>20</v>
      </c>
      <c r="H482" s="138"/>
    </row>
    <row r="483" spans="1:8" ht="15.75" customHeight="1">
      <c r="A483" s="193" t="s">
        <v>755</v>
      </c>
      <c r="B483" s="194">
        <v>75</v>
      </c>
      <c r="C483" s="194"/>
      <c r="D483" s="194">
        <v>75</v>
      </c>
      <c r="E483" s="194">
        <v>35</v>
      </c>
      <c r="F483" s="194"/>
      <c r="G483" s="194">
        <v>40</v>
      </c>
      <c r="H483" s="109" t="s">
        <v>597</v>
      </c>
    </row>
    <row r="484" spans="1:8" ht="15.75" customHeight="1">
      <c r="A484" s="193" t="s">
        <v>756</v>
      </c>
      <c r="B484" s="194">
        <v>140</v>
      </c>
      <c r="C484" s="194"/>
      <c r="D484" s="194">
        <v>140</v>
      </c>
      <c r="E484" s="194">
        <v>70</v>
      </c>
      <c r="F484" s="194"/>
      <c r="G484" s="194">
        <v>70</v>
      </c>
      <c r="H484" s="138"/>
    </row>
    <row r="485" spans="1:8" ht="15.75" customHeight="1">
      <c r="A485" s="193" t="s">
        <v>757</v>
      </c>
      <c r="B485" s="194">
        <v>20</v>
      </c>
      <c r="C485" s="194"/>
      <c r="D485" s="194">
        <v>20</v>
      </c>
      <c r="E485" s="194">
        <v>10</v>
      </c>
      <c r="F485" s="194"/>
      <c r="G485" s="194">
        <v>10</v>
      </c>
      <c r="H485" s="138"/>
    </row>
    <row r="486" spans="1:8" ht="15.75" customHeight="1">
      <c r="A486" s="193" t="s">
        <v>758</v>
      </c>
      <c r="B486" s="194">
        <v>700</v>
      </c>
      <c r="C486" s="194">
        <v>530</v>
      </c>
      <c r="D486" s="194">
        <v>150</v>
      </c>
      <c r="E486" s="194"/>
      <c r="F486" s="194"/>
      <c r="G486" s="194">
        <v>150</v>
      </c>
      <c r="H486" s="138"/>
    </row>
    <row r="487" spans="1:8" ht="15.75" customHeight="1">
      <c r="A487" s="195" t="s">
        <v>759</v>
      </c>
      <c r="B487" s="194">
        <v>580</v>
      </c>
      <c r="C487" s="194"/>
      <c r="D487" s="194">
        <v>500</v>
      </c>
      <c r="E487" s="194">
        <v>100</v>
      </c>
      <c r="F487" s="194"/>
      <c r="G487" s="194">
        <v>400</v>
      </c>
      <c r="H487" s="138"/>
    </row>
    <row r="488" spans="1:8" ht="15.75" customHeight="1">
      <c r="A488" s="193" t="s">
        <v>760</v>
      </c>
      <c r="B488" s="194">
        <v>1125</v>
      </c>
      <c r="C488" s="194">
        <v>700</v>
      </c>
      <c r="D488" s="194">
        <v>250</v>
      </c>
      <c r="E488" s="194">
        <v>250</v>
      </c>
      <c r="F488" s="194"/>
      <c r="G488" s="194" t="s">
        <v>761</v>
      </c>
      <c r="H488" s="138"/>
    </row>
    <row r="489" spans="1:8" ht="15.75" customHeight="1">
      <c r="A489" s="193" t="s">
        <v>762</v>
      </c>
      <c r="B489" s="194">
        <v>60</v>
      </c>
      <c r="C489" s="194"/>
      <c r="D489" s="194">
        <v>57</v>
      </c>
      <c r="E489" s="194">
        <v>15</v>
      </c>
      <c r="F489" s="194"/>
      <c r="G489" s="194">
        <v>42</v>
      </c>
      <c r="H489" s="138"/>
    </row>
    <row r="490" spans="1:8" ht="15.75" customHeight="1">
      <c r="A490" s="193" t="s">
        <v>763</v>
      </c>
      <c r="B490" s="194">
        <v>30</v>
      </c>
      <c r="C490" s="194"/>
      <c r="D490" s="194">
        <v>26</v>
      </c>
      <c r="E490" s="194">
        <v>5</v>
      </c>
      <c r="F490" s="194"/>
      <c r="G490" s="194">
        <v>21</v>
      </c>
      <c r="H490" s="138"/>
    </row>
    <row r="491" spans="1:8" ht="15.75" customHeight="1">
      <c r="A491" s="193" t="s">
        <v>764</v>
      </c>
      <c r="B491" s="194">
        <v>300</v>
      </c>
      <c r="C491" s="194"/>
      <c r="D491" s="194">
        <v>80</v>
      </c>
      <c r="E491" s="194">
        <v>40</v>
      </c>
      <c r="F491" s="194"/>
      <c r="G491" s="194">
        <v>40</v>
      </c>
      <c r="H491" s="138"/>
    </row>
    <row r="492" spans="1:8" ht="15.75" customHeight="1">
      <c r="A492" s="193" t="s">
        <v>765</v>
      </c>
      <c r="B492" s="194">
        <v>80</v>
      </c>
      <c r="C492" s="194"/>
      <c r="D492" s="194">
        <v>80</v>
      </c>
      <c r="E492" s="194">
        <v>80</v>
      </c>
      <c r="F492" s="194"/>
      <c r="G492" s="194">
        <v>0</v>
      </c>
      <c r="H492" s="138"/>
    </row>
    <row r="493" spans="1:8" ht="15.75" customHeight="1">
      <c r="A493" s="193" t="s">
        <v>766</v>
      </c>
      <c r="B493" s="194">
        <v>1900</v>
      </c>
      <c r="C493" s="194"/>
      <c r="D493" s="194">
        <v>1500</v>
      </c>
      <c r="E493" s="194"/>
      <c r="F493" s="194"/>
      <c r="G493" s="194">
        <v>1500</v>
      </c>
      <c r="H493" s="138"/>
    </row>
    <row r="494" spans="1:8" ht="15.75" customHeight="1">
      <c r="A494" s="37" t="s">
        <v>767</v>
      </c>
      <c r="B494" s="49">
        <v>300</v>
      </c>
      <c r="C494" s="49"/>
      <c r="D494" s="49">
        <v>300</v>
      </c>
      <c r="E494" s="49"/>
      <c r="F494" s="49"/>
      <c r="G494" s="49">
        <v>300</v>
      </c>
      <c r="H494" s="138"/>
    </row>
    <row r="495" spans="1:8" ht="15.75" customHeight="1">
      <c r="A495" s="37" t="s">
        <v>768</v>
      </c>
      <c r="B495" s="49">
        <v>45</v>
      </c>
      <c r="C495" s="49"/>
      <c r="D495" s="49">
        <v>45</v>
      </c>
      <c r="E495" s="49"/>
      <c r="F495" s="49"/>
      <c r="G495" s="49">
        <v>45</v>
      </c>
      <c r="H495" s="138"/>
    </row>
    <row r="496" spans="1:8" ht="15.75" customHeight="1">
      <c r="A496" s="193" t="s">
        <v>769</v>
      </c>
      <c r="B496" s="194">
        <v>160</v>
      </c>
      <c r="C496" s="194"/>
      <c r="D496" s="194">
        <v>110</v>
      </c>
      <c r="E496" s="194">
        <v>10</v>
      </c>
      <c r="F496" s="194"/>
      <c r="G496" s="194">
        <v>100</v>
      </c>
      <c r="H496" s="138"/>
    </row>
    <row r="497" spans="1:8" ht="15.75" customHeight="1">
      <c r="A497" s="193" t="s">
        <v>770</v>
      </c>
      <c r="B497" s="194">
        <v>20</v>
      </c>
      <c r="C497" s="194"/>
      <c r="D497" s="194">
        <v>20</v>
      </c>
      <c r="E497" s="194">
        <v>20</v>
      </c>
      <c r="F497" s="194"/>
      <c r="G497" s="194"/>
      <c r="H497" s="138"/>
    </row>
    <row r="498" spans="1:8" ht="15.75" customHeight="1">
      <c r="A498" s="193" t="s">
        <v>771</v>
      </c>
      <c r="B498" s="194">
        <v>500</v>
      </c>
      <c r="C498" s="194" t="s">
        <v>761</v>
      </c>
      <c r="D498" s="194">
        <v>500</v>
      </c>
      <c r="E498" s="194">
        <v>50</v>
      </c>
      <c r="F498" s="194"/>
      <c r="G498" s="194">
        <v>450</v>
      </c>
      <c r="H498" s="109" t="s">
        <v>597</v>
      </c>
    </row>
    <row r="499" spans="1:8" ht="15.75" customHeight="1">
      <c r="A499" s="193" t="s">
        <v>772</v>
      </c>
      <c r="B499" s="194">
        <v>40</v>
      </c>
      <c r="C499" s="194">
        <v>20</v>
      </c>
      <c r="D499" s="194">
        <v>20</v>
      </c>
      <c r="E499" s="194"/>
      <c r="F499" s="194"/>
      <c r="G499" s="194">
        <v>20</v>
      </c>
      <c r="H499" s="138"/>
    </row>
    <row r="500" spans="1:8" ht="15.75" customHeight="1">
      <c r="A500" s="193" t="s">
        <v>773</v>
      </c>
      <c r="B500" s="194">
        <v>400</v>
      </c>
      <c r="C500" s="194"/>
      <c r="D500" s="194">
        <v>300</v>
      </c>
      <c r="E500" s="194"/>
      <c r="F500" s="194"/>
      <c r="G500" s="194">
        <v>300</v>
      </c>
      <c r="H500" s="138"/>
    </row>
    <row r="501" spans="1:8" ht="15.75" customHeight="1">
      <c r="A501" s="193" t="s">
        <v>774</v>
      </c>
      <c r="B501" s="194">
        <v>50</v>
      </c>
      <c r="C501" s="194"/>
      <c r="D501" s="194">
        <v>30</v>
      </c>
      <c r="E501" s="194">
        <v>30</v>
      </c>
      <c r="F501" s="194"/>
      <c r="G501" s="194"/>
      <c r="H501" s="109"/>
    </row>
    <row r="502" spans="1:8" ht="15.75" customHeight="1">
      <c r="A502" s="48" t="s">
        <v>775</v>
      </c>
      <c r="B502" s="49">
        <v>150</v>
      </c>
      <c r="C502" s="49"/>
      <c r="D502" s="49">
        <v>150</v>
      </c>
      <c r="E502" s="49">
        <v>52.5</v>
      </c>
      <c r="F502" s="49"/>
      <c r="G502" s="49">
        <v>97.5</v>
      </c>
      <c r="H502" s="109" t="s">
        <v>597</v>
      </c>
    </row>
    <row r="503" spans="1:8" ht="15.75" customHeight="1">
      <c r="A503" s="48" t="s">
        <v>776</v>
      </c>
      <c r="B503" s="49">
        <v>180</v>
      </c>
      <c r="C503" s="49"/>
      <c r="D503" s="49">
        <v>120</v>
      </c>
      <c r="E503" s="49">
        <v>20</v>
      </c>
      <c r="F503" s="49"/>
      <c r="G503" s="49">
        <v>100</v>
      </c>
      <c r="H503" s="47"/>
    </row>
    <row r="504" spans="1:8" ht="15.75" customHeight="1">
      <c r="A504" s="48" t="s">
        <v>777</v>
      </c>
      <c r="B504" s="49">
        <v>600</v>
      </c>
      <c r="C504" s="49"/>
      <c r="D504" s="49">
        <v>500</v>
      </c>
      <c r="E504" s="49">
        <v>80</v>
      </c>
      <c r="F504" s="49"/>
      <c r="G504" s="49">
        <v>420</v>
      </c>
      <c r="H504" s="47"/>
    </row>
    <row r="505" spans="1:8" ht="15.75" customHeight="1">
      <c r="A505" s="48" t="s">
        <v>778</v>
      </c>
      <c r="B505" s="49">
        <v>200</v>
      </c>
      <c r="C505" s="49"/>
      <c r="D505" s="49">
        <v>160</v>
      </c>
      <c r="E505" s="49">
        <v>20</v>
      </c>
      <c r="F505" s="49"/>
      <c r="G505" s="49">
        <v>140</v>
      </c>
      <c r="H505" s="47"/>
    </row>
    <row r="506" spans="1:8" ht="15.75" customHeight="1">
      <c r="A506" s="48" t="s">
        <v>779</v>
      </c>
      <c r="B506" s="49">
        <v>580</v>
      </c>
      <c r="C506" s="49"/>
      <c r="D506" s="49">
        <v>300</v>
      </c>
      <c r="E506" s="49">
        <v>100</v>
      </c>
      <c r="F506" s="49"/>
      <c r="G506" s="49">
        <v>200</v>
      </c>
      <c r="H506" s="47"/>
    </row>
    <row r="507" spans="1:8" ht="15.75" customHeight="1">
      <c r="A507" s="48" t="s">
        <v>780</v>
      </c>
      <c r="B507" s="49">
        <v>36</v>
      </c>
      <c r="C507" s="49"/>
      <c r="D507" s="49">
        <v>36</v>
      </c>
      <c r="E507" s="49">
        <v>36</v>
      </c>
      <c r="F507" s="49"/>
      <c r="G507" s="49"/>
      <c r="H507" s="47"/>
    </row>
    <row r="508" spans="1:8" ht="15.75" customHeight="1">
      <c r="A508" s="37" t="s">
        <v>781</v>
      </c>
      <c r="B508" s="49">
        <v>120</v>
      </c>
      <c r="C508" s="49"/>
      <c r="D508" s="49">
        <v>104</v>
      </c>
      <c r="E508" s="49">
        <v>20</v>
      </c>
      <c r="F508" s="49"/>
      <c r="G508" s="49">
        <v>84</v>
      </c>
      <c r="H508" s="47"/>
    </row>
    <row r="509" spans="1:8" ht="15.75" customHeight="1">
      <c r="A509" s="37" t="s">
        <v>782</v>
      </c>
      <c r="B509" s="49">
        <v>80</v>
      </c>
      <c r="C509" s="49"/>
      <c r="D509" s="49">
        <v>71</v>
      </c>
      <c r="E509" s="49">
        <v>15</v>
      </c>
      <c r="F509" s="49"/>
      <c r="G509" s="49">
        <v>56</v>
      </c>
      <c r="H509" s="47"/>
    </row>
    <row r="510" spans="1:8" ht="15.75" customHeight="1">
      <c r="A510" s="37" t="s">
        <v>783</v>
      </c>
      <c r="B510" s="49">
        <v>200</v>
      </c>
      <c r="C510" s="49"/>
      <c r="D510" s="49">
        <v>170</v>
      </c>
      <c r="E510" s="49">
        <v>30</v>
      </c>
      <c r="F510" s="49"/>
      <c r="G510" s="49">
        <v>140</v>
      </c>
      <c r="H510" s="47"/>
    </row>
    <row r="511" spans="1:8" ht="15.75" customHeight="1">
      <c r="A511" s="48" t="s">
        <v>784</v>
      </c>
      <c r="B511" s="49">
        <v>160</v>
      </c>
      <c r="C511" s="49"/>
      <c r="D511" s="49">
        <v>132</v>
      </c>
      <c r="E511" s="49">
        <v>20</v>
      </c>
      <c r="F511" s="49"/>
      <c r="G511" s="49">
        <v>112</v>
      </c>
      <c r="H511" s="47"/>
    </row>
    <row r="512" spans="1:8" ht="15.75" customHeight="1">
      <c r="A512" s="48" t="s">
        <v>785</v>
      </c>
      <c r="B512" s="49">
        <v>1900</v>
      </c>
      <c r="C512" s="49"/>
      <c r="D512" s="49">
        <v>800</v>
      </c>
      <c r="E512" s="49">
        <v>150</v>
      </c>
      <c r="F512" s="49"/>
      <c r="G512" s="49">
        <v>650</v>
      </c>
      <c r="H512" s="109"/>
    </row>
    <row r="513" spans="1:8" ht="15.75" customHeight="1">
      <c r="A513" s="48" t="s">
        <v>786</v>
      </c>
      <c r="B513" s="49">
        <v>200</v>
      </c>
      <c r="C513" s="49"/>
      <c r="D513" s="49">
        <v>130</v>
      </c>
      <c r="E513" s="49">
        <v>10</v>
      </c>
      <c r="F513" s="49"/>
      <c r="G513" s="49">
        <v>120</v>
      </c>
      <c r="H513" s="47"/>
    </row>
    <row r="514" spans="1:8" ht="15.75" customHeight="1">
      <c r="A514" s="48" t="s">
        <v>787</v>
      </c>
      <c r="B514" s="49">
        <v>200</v>
      </c>
      <c r="C514" s="49"/>
      <c r="D514" s="49">
        <v>150</v>
      </c>
      <c r="E514" s="49">
        <v>50</v>
      </c>
      <c r="F514" s="49"/>
      <c r="G514" s="49">
        <v>100</v>
      </c>
      <c r="H514" s="47"/>
    </row>
    <row r="515" spans="1:8" ht="15.75" customHeight="1">
      <c r="A515" s="48" t="s">
        <v>788</v>
      </c>
      <c r="B515" s="49">
        <v>1050</v>
      </c>
      <c r="C515" s="49"/>
      <c r="D515" s="49">
        <v>600</v>
      </c>
      <c r="E515" s="49">
        <v>40</v>
      </c>
      <c r="F515" s="49"/>
      <c r="G515" s="49">
        <v>560</v>
      </c>
      <c r="H515" s="109" t="s">
        <v>597</v>
      </c>
    </row>
    <row r="516" spans="1:8" ht="15.75" customHeight="1">
      <c r="A516" s="37" t="s">
        <v>789</v>
      </c>
      <c r="B516" s="49">
        <v>300</v>
      </c>
      <c r="C516" s="49"/>
      <c r="D516" s="49">
        <v>120</v>
      </c>
      <c r="E516" s="49">
        <v>30</v>
      </c>
      <c r="F516" s="49"/>
      <c r="G516" s="49">
        <v>90</v>
      </c>
      <c r="H516" s="47"/>
    </row>
    <row r="517" spans="1:8" ht="15.75" customHeight="1">
      <c r="A517" s="37" t="s">
        <v>790</v>
      </c>
      <c r="B517" s="49">
        <v>630</v>
      </c>
      <c r="C517" s="49"/>
      <c r="D517" s="49">
        <v>350</v>
      </c>
      <c r="E517" s="49">
        <v>50</v>
      </c>
      <c r="F517" s="49"/>
      <c r="G517" s="49">
        <v>300</v>
      </c>
      <c r="H517" s="47"/>
    </row>
    <row r="518" spans="1:8" ht="15.75" customHeight="1">
      <c r="A518" s="37" t="s">
        <v>791</v>
      </c>
      <c r="B518" s="49">
        <v>50</v>
      </c>
      <c r="C518" s="49"/>
      <c r="D518" s="49">
        <v>50</v>
      </c>
      <c r="E518" s="49">
        <v>25</v>
      </c>
      <c r="F518" s="49"/>
      <c r="G518" s="49">
        <v>25</v>
      </c>
      <c r="H518" s="47"/>
    </row>
    <row r="519" spans="1:8" ht="15.75" customHeight="1">
      <c r="A519" s="37" t="s">
        <v>792</v>
      </c>
      <c r="B519" s="49">
        <v>90</v>
      </c>
      <c r="C519" s="49"/>
      <c r="D519" s="49">
        <v>90</v>
      </c>
      <c r="E519" s="49"/>
      <c r="F519" s="49"/>
      <c r="G519" s="49">
        <v>90</v>
      </c>
      <c r="H519" s="47"/>
    </row>
    <row r="520" spans="1:8" ht="15.75" customHeight="1">
      <c r="A520" s="37" t="s">
        <v>793</v>
      </c>
      <c r="B520" s="49">
        <v>600</v>
      </c>
      <c r="C520" s="49"/>
      <c r="D520" s="49">
        <v>500</v>
      </c>
      <c r="E520" s="49">
        <v>50</v>
      </c>
      <c r="F520" s="49"/>
      <c r="G520" s="49">
        <v>450</v>
      </c>
      <c r="H520" s="47"/>
    </row>
    <row r="521" spans="1:8" ht="15.75" customHeight="1">
      <c r="A521" s="37" t="s">
        <v>794</v>
      </c>
      <c r="B521" s="49">
        <v>50</v>
      </c>
      <c r="C521" s="49"/>
      <c r="D521" s="49">
        <v>50</v>
      </c>
      <c r="E521" s="49">
        <v>10</v>
      </c>
      <c r="F521" s="49"/>
      <c r="G521" s="49">
        <v>40</v>
      </c>
      <c r="H521" s="47"/>
    </row>
    <row r="522" spans="1:8" ht="15.75" customHeight="1">
      <c r="A522" s="37" t="s">
        <v>795</v>
      </c>
      <c r="B522" s="49">
        <v>200</v>
      </c>
      <c r="C522" s="49"/>
      <c r="D522" s="49">
        <v>160</v>
      </c>
      <c r="E522" s="49">
        <v>40</v>
      </c>
      <c r="F522" s="49"/>
      <c r="G522" s="49">
        <v>120</v>
      </c>
      <c r="H522" s="47"/>
    </row>
    <row r="523" spans="1:8" ht="15.75" customHeight="1">
      <c r="A523" s="42" t="s">
        <v>796</v>
      </c>
      <c r="B523" s="43">
        <f aca="true" t="shared" si="47" ref="B523:G523">SUM(B524:B525)</f>
        <v>50</v>
      </c>
      <c r="C523" s="43">
        <f t="shared" si="47"/>
        <v>0</v>
      </c>
      <c r="D523" s="43">
        <f t="shared" si="47"/>
        <v>50</v>
      </c>
      <c r="E523" s="43">
        <f t="shared" si="47"/>
        <v>50</v>
      </c>
      <c r="F523" s="43">
        <f t="shared" si="47"/>
        <v>0</v>
      </c>
      <c r="G523" s="43">
        <f t="shared" si="47"/>
        <v>0</v>
      </c>
      <c r="H523" s="66"/>
    </row>
    <row r="524" spans="1:8" ht="15.75" customHeight="1">
      <c r="A524" s="51" t="s">
        <v>797</v>
      </c>
      <c r="B524" s="43">
        <f>SUM(C524:D524)</f>
        <v>0</v>
      </c>
      <c r="C524" s="52"/>
      <c r="D524" s="52"/>
      <c r="E524" s="53"/>
      <c r="F524" s="53"/>
      <c r="G524" s="53"/>
      <c r="H524" s="66"/>
    </row>
    <row r="525" spans="1:8" ht="15.75" customHeight="1">
      <c r="A525" s="51" t="s">
        <v>798</v>
      </c>
      <c r="B525" s="43">
        <f aca="true" t="shared" si="48" ref="B525:G525">B526</f>
        <v>50</v>
      </c>
      <c r="C525" s="43">
        <f t="shared" si="48"/>
        <v>0</v>
      </c>
      <c r="D525" s="43">
        <f t="shared" si="48"/>
        <v>50</v>
      </c>
      <c r="E525" s="43">
        <f t="shared" si="48"/>
        <v>50</v>
      </c>
      <c r="F525" s="43">
        <f t="shared" si="48"/>
        <v>0</v>
      </c>
      <c r="G525" s="43">
        <f t="shared" si="48"/>
        <v>0</v>
      </c>
      <c r="H525" s="66"/>
    </row>
    <row r="526" spans="1:8" ht="15.75" customHeight="1">
      <c r="A526" s="39" t="s">
        <v>799</v>
      </c>
      <c r="B526" s="196">
        <v>50</v>
      </c>
      <c r="C526" s="196"/>
      <c r="D526" s="196">
        <v>50</v>
      </c>
      <c r="E526" s="196">
        <v>50</v>
      </c>
      <c r="F526" s="196"/>
      <c r="G526" s="135"/>
      <c r="H526" s="136"/>
    </row>
    <row r="527" spans="1:8" ht="15.75" customHeight="1">
      <c r="A527" s="42" t="s">
        <v>35</v>
      </c>
      <c r="B527" s="43">
        <f aca="true" t="shared" si="49" ref="B527:G527">B528+B530</f>
        <v>20</v>
      </c>
      <c r="C527" s="43">
        <f t="shared" si="49"/>
        <v>0</v>
      </c>
      <c r="D527" s="43">
        <f t="shared" si="49"/>
        <v>20</v>
      </c>
      <c r="E527" s="43">
        <f t="shared" si="49"/>
        <v>10</v>
      </c>
      <c r="F527" s="43">
        <f t="shared" si="49"/>
        <v>0</v>
      </c>
      <c r="G527" s="43">
        <f t="shared" si="49"/>
        <v>10</v>
      </c>
      <c r="H527" s="136"/>
    </row>
    <row r="528" spans="1:8" ht="15.75" customHeight="1">
      <c r="A528" s="51" t="s">
        <v>800</v>
      </c>
      <c r="B528" s="52">
        <f aca="true" t="shared" si="50" ref="B528:G528">B529</f>
        <v>20</v>
      </c>
      <c r="C528" s="52">
        <f t="shared" si="50"/>
        <v>0</v>
      </c>
      <c r="D528" s="52">
        <f t="shared" si="50"/>
        <v>20</v>
      </c>
      <c r="E528" s="52">
        <f t="shared" si="50"/>
        <v>10</v>
      </c>
      <c r="F528" s="52">
        <f t="shared" si="50"/>
        <v>0</v>
      </c>
      <c r="G528" s="52">
        <f t="shared" si="50"/>
        <v>10</v>
      </c>
      <c r="H528" s="136"/>
    </row>
    <row r="529" spans="1:8" ht="15.75" customHeight="1">
      <c r="A529" s="70" t="s">
        <v>801</v>
      </c>
      <c r="B529" s="63">
        <v>20</v>
      </c>
      <c r="C529" s="63"/>
      <c r="D529" s="63">
        <v>20</v>
      </c>
      <c r="E529" s="63">
        <v>10</v>
      </c>
      <c r="F529" s="63"/>
      <c r="G529" s="63">
        <v>10</v>
      </c>
      <c r="H529" s="47"/>
    </row>
    <row r="530" spans="1:8" ht="15.75" customHeight="1">
      <c r="A530" s="51" t="s">
        <v>802</v>
      </c>
      <c r="B530" s="43"/>
      <c r="C530" s="52"/>
      <c r="D530" s="52"/>
      <c r="E530" s="53"/>
      <c r="F530" s="53"/>
      <c r="G530" s="53"/>
      <c r="H530" s="136"/>
    </row>
    <row r="531" spans="1:8" ht="15.75" customHeight="1">
      <c r="A531" s="42" t="s">
        <v>37</v>
      </c>
      <c r="B531" s="43">
        <f aca="true" t="shared" si="51" ref="B531:G531">B532</f>
        <v>0</v>
      </c>
      <c r="C531" s="43">
        <f t="shared" si="51"/>
        <v>0</v>
      </c>
      <c r="D531" s="43">
        <f t="shared" si="51"/>
        <v>0</v>
      </c>
      <c r="E531" s="43">
        <f t="shared" si="51"/>
        <v>0</v>
      </c>
      <c r="F531" s="43">
        <f t="shared" si="51"/>
        <v>0</v>
      </c>
      <c r="G531" s="43">
        <f t="shared" si="51"/>
        <v>0</v>
      </c>
      <c r="H531" s="136"/>
    </row>
    <row r="532" spans="1:8" ht="15.75" customHeight="1">
      <c r="A532" s="51" t="s">
        <v>803</v>
      </c>
      <c r="B532" s="43"/>
      <c r="C532" s="52"/>
      <c r="D532" s="52"/>
      <c r="E532" s="53"/>
      <c r="F532" s="53"/>
      <c r="G532" s="53"/>
      <c r="H532" s="136"/>
    </row>
    <row r="533" spans="1:8" ht="15.75" customHeight="1">
      <c r="A533" s="197" t="s">
        <v>39</v>
      </c>
      <c r="B533" s="43">
        <f aca="true" t="shared" si="52" ref="B533:G533">B534+B542</f>
        <v>446</v>
      </c>
      <c r="C533" s="43">
        <f t="shared" si="52"/>
        <v>10</v>
      </c>
      <c r="D533" s="43">
        <f t="shared" si="52"/>
        <v>436</v>
      </c>
      <c r="E533" s="43">
        <f t="shared" si="52"/>
        <v>436</v>
      </c>
      <c r="F533" s="43">
        <f t="shared" si="52"/>
        <v>0</v>
      </c>
      <c r="G533" s="43">
        <f t="shared" si="52"/>
        <v>0</v>
      </c>
      <c r="H533" s="136"/>
    </row>
    <row r="534" spans="1:8" ht="15.75" customHeight="1">
      <c r="A534" s="51" t="s">
        <v>804</v>
      </c>
      <c r="B534" s="43">
        <f aca="true" t="shared" si="53" ref="B534:G534">SUM(B535:B541)</f>
        <v>423</v>
      </c>
      <c r="C534" s="43">
        <f t="shared" si="53"/>
        <v>10</v>
      </c>
      <c r="D534" s="43">
        <f t="shared" si="53"/>
        <v>413</v>
      </c>
      <c r="E534" s="43">
        <f t="shared" si="53"/>
        <v>413</v>
      </c>
      <c r="F534" s="43">
        <f t="shared" si="53"/>
        <v>0</v>
      </c>
      <c r="G534" s="43">
        <f t="shared" si="53"/>
        <v>0</v>
      </c>
      <c r="H534" s="136"/>
    </row>
    <row r="535" spans="1:8" ht="15.75" customHeight="1">
      <c r="A535" s="87" t="s">
        <v>805</v>
      </c>
      <c r="B535" s="49">
        <v>30</v>
      </c>
      <c r="C535" s="49"/>
      <c r="D535" s="49">
        <v>30</v>
      </c>
      <c r="E535" s="49">
        <v>30</v>
      </c>
      <c r="F535" s="100"/>
      <c r="G535" s="100"/>
      <c r="H535" s="66"/>
    </row>
    <row r="536" spans="1:8" ht="15.75" customHeight="1">
      <c r="A536" s="87" t="s">
        <v>806</v>
      </c>
      <c r="B536" s="49">
        <v>2</v>
      </c>
      <c r="C536" s="49"/>
      <c r="D536" s="49">
        <v>2</v>
      </c>
      <c r="E536" s="49">
        <v>2</v>
      </c>
      <c r="F536" s="100"/>
      <c r="G536" s="100"/>
      <c r="H536" s="66"/>
    </row>
    <row r="537" spans="1:8" ht="15.75" customHeight="1">
      <c r="A537" s="87" t="s">
        <v>807</v>
      </c>
      <c r="B537" s="49">
        <v>30</v>
      </c>
      <c r="C537" s="49">
        <v>10</v>
      </c>
      <c r="D537" s="49">
        <v>20</v>
      </c>
      <c r="E537" s="49">
        <v>20</v>
      </c>
      <c r="F537" s="100"/>
      <c r="G537" s="100"/>
      <c r="H537" s="66"/>
    </row>
    <row r="538" spans="1:8" ht="15.75" customHeight="1">
      <c r="A538" s="87" t="s">
        <v>808</v>
      </c>
      <c r="B538" s="49">
        <v>24</v>
      </c>
      <c r="C538" s="49"/>
      <c r="D538" s="49">
        <v>24</v>
      </c>
      <c r="E538" s="49">
        <v>24</v>
      </c>
      <c r="F538" s="100"/>
      <c r="G538" s="100"/>
      <c r="H538" s="66"/>
    </row>
    <row r="539" spans="1:8" ht="15.75" customHeight="1">
      <c r="A539" s="87" t="s">
        <v>809</v>
      </c>
      <c r="B539" s="49">
        <v>150</v>
      </c>
      <c r="C539" s="49"/>
      <c r="D539" s="49">
        <v>150</v>
      </c>
      <c r="E539" s="49">
        <v>150</v>
      </c>
      <c r="F539" s="100"/>
      <c r="G539" s="100"/>
      <c r="H539" s="66"/>
    </row>
    <row r="540" spans="1:8" ht="15.75" customHeight="1">
      <c r="A540" s="87" t="s">
        <v>810</v>
      </c>
      <c r="B540" s="49">
        <v>60</v>
      </c>
      <c r="C540" s="49"/>
      <c r="D540" s="49">
        <v>60</v>
      </c>
      <c r="E540" s="49">
        <v>60</v>
      </c>
      <c r="F540" s="100"/>
      <c r="G540" s="100"/>
      <c r="H540" s="66"/>
    </row>
    <row r="541" spans="1:8" ht="15.75" customHeight="1">
      <c r="A541" s="87" t="s">
        <v>811</v>
      </c>
      <c r="B541" s="49">
        <v>127</v>
      </c>
      <c r="C541" s="49"/>
      <c r="D541" s="49">
        <v>127</v>
      </c>
      <c r="E541" s="49">
        <v>127</v>
      </c>
      <c r="F541" s="100"/>
      <c r="G541" s="100"/>
      <c r="H541" s="66"/>
    </row>
    <row r="542" spans="1:8" ht="15.75" customHeight="1">
      <c r="A542" s="198" t="s">
        <v>812</v>
      </c>
      <c r="B542" s="43">
        <f aca="true" t="shared" si="54" ref="B542:G542">SUM(B543:B545)</f>
        <v>23</v>
      </c>
      <c r="C542" s="43">
        <f t="shared" si="54"/>
        <v>0</v>
      </c>
      <c r="D542" s="43">
        <f t="shared" si="54"/>
        <v>23</v>
      </c>
      <c r="E542" s="43">
        <f t="shared" si="54"/>
        <v>23</v>
      </c>
      <c r="F542" s="43">
        <f t="shared" si="54"/>
        <v>0</v>
      </c>
      <c r="G542" s="43">
        <f t="shared" si="54"/>
        <v>0</v>
      </c>
      <c r="H542" s="136"/>
    </row>
    <row r="543" spans="1:8" ht="15.75" customHeight="1">
      <c r="A543" s="70" t="s">
        <v>813</v>
      </c>
      <c r="B543" s="49">
        <v>8</v>
      </c>
      <c r="C543" s="49"/>
      <c r="D543" s="49">
        <v>8</v>
      </c>
      <c r="E543" s="49">
        <v>8</v>
      </c>
      <c r="F543" s="100"/>
      <c r="G543" s="100"/>
      <c r="H543" s="47"/>
    </row>
    <row r="544" spans="1:8" ht="15.75" customHeight="1">
      <c r="A544" s="70" t="s">
        <v>814</v>
      </c>
      <c r="B544" s="49">
        <v>12</v>
      </c>
      <c r="C544" s="49"/>
      <c r="D544" s="49">
        <v>12</v>
      </c>
      <c r="E544" s="49">
        <v>12</v>
      </c>
      <c r="F544" s="100"/>
      <c r="G544" s="100"/>
      <c r="H544" s="47"/>
    </row>
    <row r="545" spans="1:8" ht="15.75" customHeight="1">
      <c r="A545" s="70" t="s">
        <v>815</v>
      </c>
      <c r="B545" s="49">
        <v>3</v>
      </c>
      <c r="C545" s="49"/>
      <c r="D545" s="49">
        <v>3</v>
      </c>
      <c r="E545" s="49">
        <v>3</v>
      </c>
      <c r="F545" s="100"/>
      <c r="G545" s="100"/>
      <c r="H545" s="47"/>
    </row>
    <row r="546" spans="1:8" ht="15.75" customHeight="1">
      <c r="A546" s="199" t="s">
        <v>41</v>
      </c>
      <c r="B546" s="71">
        <v>500</v>
      </c>
      <c r="C546" s="72"/>
      <c r="D546" s="72">
        <v>500</v>
      </c>
      <c r="E546" s="135">
        <v>500</v>
      </c>
      <c r="F546" s="135"/>
      <c r="G546" s="135"/>
      <c r="H546" s="136"/>
    </row>
    <row r="547" spans="1:8" ht="15.75" customHeight="1">
      <c r="A547" s="199" t="s">
        <v>43</v>
      </c>
      <c r="B547" s="71">
        <f>SUM(C547:D547)</f>
        <v>0</v>
      </c>
      <c r="C547" s="72"/>
      <c r="D547" s="72"/>
      <c r="E547" s="135"/>
      <c r="F547" s="135"/>
      <c r="G547" s="135"/>
      <c r="H547" s="136"/>
    </row>
    <row r="548" spans="1:8" ht="15.75" customHeight="1">
      <c r="A548" s="46" t="s">
        <v>816</v>
      </c>
      <c r="B548" s="43">
        <f aca="true" t="shared" si="55" ref="B548:G548">B7+B73+B100+B120+B123+B154+B199+B223+B263+B414+B479+B523+B527+B531+B533+B546+B547</f>
        <v>146962.46039999998</v>
      </c>
      <c r="C548" s="43">
        <f t="shared" si="55"/>
        <v>49592.060409</v>
      </c>
      <c r="D548" s="200">
        <v>63777.8</v>
      </c>
      <c r="E548" s="43">
        <v>26986.8</v>
      </c>
      <c r="F548" s="43">
        <f t="shared" si="55"/>
        <v>3066.5</v>
      </c>
      <c r="G548" s="43">
        <f t="shared" si="55"/>
        <v>33724.5</v>
      </c>
      <c r="H548" s="66"/>
    </row>
    <row r="549" spans="1:7" ht="15.75" customHeight="1">
      <c r="A549" s="201" t="s">
        <v>817</v>
      </c>
      <c r="B549" s="202"/>
      <c r="C549" s="202"/>
      <c r="D549" s="202"/>
      <c r="E549" s="203"/>
      <c r="F549" s="203"/>
      <c r="G549" s="203"/>
    </row>
    <row r="550" spans="1:7" ht="15.75" customHeight="1">
      <c r="A550" s="204"/>
      <c r="B550" s="205"/>
      <c r="C550" s="205"/>
      <c r="D550" s="205"/>
      <c r="E550" s="203"/>
      <c r="F550" s="203"/>
      <c r="G550" s="203"/>
    </row>
    <row r="551" spans="1:7" ht="15.75" customHeight="1">
      <c r="A551" s="204"/>
      <c r="B551" s="205"/>
      <c r="C551" s="205"/>
      <c r="D551" s="205"/>
      <c r="E551" s="203"/>
      <c r="F551" s="203"/>
      <c r="G551" s="203"/>
    </row>
    <row r="552" spans="1:7" ht="15.75" customHeight="1">
      <c r="A552" s="204"/>
      <c r="B552" s="205"/>
      <c r="C552" s="205"/>
      <c r="D552" s="205"/>
      <c r="E552" s="203"/>
      <c r="F552" s="203"/>
      <c r="G552" s="203"/>
    </row>
    <row r="553" spans="1:7" ht="15.75" customHeight="1">
      <c r="A553" s="204"/>
      <c r="B553" s="205"/>
      <c r="C553" s="205"/>
      <c r="D553" s="205"/>
      <c r="E553" s="203"/>
      <c r="F553" s="203"/>
      <c r="G553" s="203"/>
    </row>
    <row r="554" spans="1:7" ht="15.75" customHeight="1">
      <c r="A554" s="204"/>
      <c r="B554" s="205"/>
      <c r="C554" s="205"/>
      <c r="D554" s="205"/>
      <c r="E554" s="203"/>
      <c r="F554" s="203"/>
      <c r="G554" s="203"/>
    </row>
    <row r="555" spans="1:7" ht="15.75" customHeight="1">
      <c r="A555" s="204"/>
      <c r="B555" s="205"/>
      <c r="C555" s="205"/>
      <c r="D555" s="205"/>
      <c r="E555" s="203"/>
      <c r="F555" s="203"/>
      <c r="G555" s="203"/>
    </row>
    <row r="556" spans="1:7" ht="15.75" customHeight="1">
      <c r="A556" s="204"/>
      <c r="B556" s="205"/>
      <c r="C556" s="205"/>
      <c r="D556" s="205"/>
      <c r="E556" s="203"/>
      <c r="F556" s="203"/>
      <c r="G556" s="203"/>
    </row>
    <row r="557" spans="1:7" ht="15.75" customHeight="1">
      <c r="A557" s="204"/>
      <c r="B557" s="205"/>
      <c r="C557" s="205"/>
      <c r="D557" s="205"/>
      <c r="E557" s="203"/>
      <c r="F557" s="203"/>
      <c r="G557" s="203"/>
    </row>
    <row r="558" spans="1:7" ht="15.75" customHeight="1">
      <c r="A558" s="204"/>
      <c r="B558" s="205"/>
      <c r="C558" s="205"/>
      <c r="D558" s="205"/>
      <c r="E558" s="203"/>
      <c r="F558" s="203"/>
      <c r="G558" s="203"/>
    </row>
    <row r="559" spans="1:7" ht="15.75" customHeight="1">
      <c r="A559" s="204"/>
      <c r="B559" s="205"/>
      <c r="C559" s="205"/>
      <c r="D559" s="205"/>
      <c r="E559" s="203"/>
      <c r="F559" s="203"/>
      <c r="G559" s="203"/>
    </row>
    <row r="560" spans="1:7" ht="15.75" customHeight="1">
      <c r="A560" s="204"/>
      <c r="B560" s="205"/>
      <c r="C560" s="205"/>
      <c r="D560" s="205"/>
      <c r="E560" s="203"/>
      <c r="F560" s="203"/>
      <c r="G560" s="203"/>
    </row>
    <row r="561" spans="1:7" ht="15.75" customHeight="1">
      <c r="A561" s="204"/>
      <c r="B561" s="205"/>
      <c r="C561" s="205"/>
      <c r="D561" s="205"/>
      <c r="E561" s="203"/>
      <c r="F561" s="203"/>
      <c r="G561" s="203"/>
    </row>
    <row r="562" spans="1:7" ht="15.75" customHeight="1">
      <c r="A562" s="204"/>
      <c r="B562" s="205"/>
      <c r="C562" s="205"/>
      <c r="D562" s="205"/>
      <c r="E562" s="203"/>
      <c r="F562" s="203"/>
      <c r="G562" s="203"/>
    </row>
    <row r="563" spans="1:7" ht="15.75" customHeight="1">
      <c r="A563" s="204"/>
      <c r="B563" s="205"/>
      <c r="C563" s="205"/>
      <c r="D563" s="205"/>
      <c r="E563" s="203"/>
      <c r="F563" s="203"/>
      <c r="G563" s="203"/>
    </row>
    <row r="564" spans="1:7" ht="15.75" customHeight="1">
      <c r="A564" s="204"/>
      <c r="B564" s="205"/>
      <c r="C564" s="205"/>
      <c r="D564" s="205"/>
      <c r="E564" s="203"/>
      <c r="F564" s="203"/>
      <c r="G564" s="203"/>
    </row>
    <row r="565" spans="1:4" ht="15.75" customHeight="1">
      <c r="A565" s="204"/>
      <c r="B565" s="206"/>
      <c r="C565" s="206"/>
      <c r="D565" s="206"/>
    </row>
    <row r="566" spans="1:4" ht="15.75" customHeight="1">
      <c r="A566" s="204"/>
      <c r="B566" s="206"/>
      <c r="C566" s="206"/>
      <c r="D566" s="206"/>
    </row>
    <row r="567" spans="1:4" ht="15.75" customHeight="1">
      <c r="A567" s="204"/>
      <c r="B567" s="206"/>
      <c r="C567" s="206"/>
      <c r="D567" s="206"/>
    </row>
    <row r="568" spans="1:4" ht="15.75" customHeight="1">
      <c r="A568" s="204"/>
      <c r="B568" s="206"/>
      <c r="C568" s="206"/>
      <c r="D568" s="206"/>
    </row>
    <row r="569" spans="1:4" ht="15.75" customHeight="1">
      <c r="A569" s="204"/>
      <c r="B569" s="206"/>
      <c r="C569" s="206"/>
      <c r="D569" s="206"/>
    </row>
  </sheetData>
  <sheetProtection/>
  <mergeCells count="12">
    <mergeCell ref="E5:E6"/>
    <mergeCell ref="F5:F6"/>
    <mergeCell ref="G5:G6"/>
    <mergeCell ref="H4:H6"/>
    <mergeCell ref="A2:H2"/>
    <mergeCell ref="A3:D3"/>
    <mergeCell ref="C4:D4"/>
    <mergeCell ref="E4:G4"/>
    <mergeCell ref="A4:A6"/>
    <mergeCell ref="B4:B6"/>
    <mergeCell ref="C5:C6"/>
    <mergeCell ref="D5:D6"/>
  </mergeCells>
  <printOptions horizontalCentered="1"/>
  <pageMargins left="0" right="0" top="0.21" bottom="0.2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9" sqref="L9"/>
    </sheetView>
  </sheetViews>
  <sheetFormatPr defaultColWidth="9.00390625" defaultRowHeight="14.25"/>
  <cols>
    <col min="2" max="2" width="30.00390625" style="0" customWidth="1"/>
    <col min="3" max="3" width="18.75390625" style="0" customWidth="1"/>
    <col min="4" max="4" width="14.25390625" style="0" customWidth="1"/>
    <col min="9" max="9" width="16.25390625" style="0" customWidth="1"/>
  </cols>
  <sheetData>
    <row r="1" spans="1:9" ht="14.25">
      <c r="A1" s="9" t="s">
        <v>818</v>
      </c>
      <c r="B1" s="10"/>
      <c r="C1" s="11"/>
      <c r="D1" s="1"/>
      <c r="E1" s="1"/>
      <c r="F1" s="1"/>
      <c r="G1" s="1"/>
      <c r="H1" s="1"/>
      <c r="I1" s="1"/>
    </row>
    <row r="2" spans="1:9" ht="27">
      <c r="A2" s="407" t="s">
        <v>819</v>
      </c>
      <c r="B2" s="407"/>
      <c r="C2" s="407"/>
      <c r="D2" s="407"/>
      <c r="E2" s="407"/>
      <c r="F2" s="407"/>
      <c r="G2" s="407"/>
      <c r="H2" s="407"/>
      <c r="I2" s="407"/>
    </row>
    <row r="3" spans="1:9" ht="18.75">
      <c r="A3" s="408" t="s">
        <v>820</v>
      </c>
      <c r="B3" s="408"/>
      <c r="C3" s="12"/>
      <c r="D3" s="13"/>
      <c r="E3" s="14"/>
      <c r="F3" s="13"/>
      <c r="G3" s="13"/>
      <c r="H3" s="13"/>
      <c r="I3" s="18" t="s">
        <v>821</v>
      </c>
    </row>
    <row r="4" spans="1:9" ht="75">
      <c r="A4" s="15" t="s">
        <v>822</v>
      </c>
      <c r="B4" s="15" t="s">
        <v>823</v>
      </c>
      <c r="C4" s="15" t="s">
        <v>824</v>
      </c>
      <c r="D4" s="15" t="s">
        <v>825</v>
      </c>
      <c r="E4" s="15" t="s">
        <v>826</v>
      </c>
      <c r="F4" s="15" t="s">
        <v>827</v>
      </c>
      <c r="G4" s="15" t="s">
        <v>828</v>
      </c>
      <c r="H4" s="15" t="s">
        <v>829</v>
      </c>
      <c r="I4" s="15" t="s">
        <v>830</v>
      </c>
    </row>
    <row r="5" spans="1:9" ht="18.75">
      <c r="A5" s="15">
        <v>1</v>
      </c>
      <c r="B5" s="15" t="s">
        <v>831</v>
      </c>
      <c r="C5" s="15" t="s">
        <v>832</v>
      </c>
      <c r="D5" s="15">
        <v>45</v>
      </c>
      <c r="E5" s="16" t="s">
        <v>833</v>
      </c>
      <c r="F5" s="15"/>
      <c r="G5" s="15">
        <v>18000</v>
      </c>
      <c r="H5" s="15">
        <v>9000</v>
      </c>
      <c r="I5" s="19"/>
    </row>
    <row r="6" spans="1:9" ht="37.5">
      <c r="A6" s="15">
        <v>2</v>
      </c>
      <c r="B6" s="15" t="s">
        <v>834</v>
      </c>
      <c r="C6" s="15" t="s">
        <v>835</v>
      </c>
      <c r="D6" s="15">
        <v>10</v>
      </c>
      <c r="E6" s="16" t="s">
        <v>836</v>
      </c>
      <c r="F6" s="15"/>
      <c r="G6" s="15">
        <v>6000</v>
      </c>
      <c r="H6" s="15">
        <v>3000</v>
      </c>
      <c r="I6" s="20"/>
    </row>
    <row r="7" spans="1:9" ht="37.5">
      <c r="A7" s="15">
        <v>3</v>
      </c>
      <c r="B7" s="15" t="s">
        <v>837</v>
      </c>
      <c r="C7" s="15" t="s">
        <v>838</v>
      </c>
      <c r="D7" s="15">
        <v>30</v>
      </c>
      <c r="E7" s="15" t="s">
        <v>839</v>
      </c>
      <c r="F7" s="15"/>
      <c r="G7" s="15">
        <v>2100</v>
      </c>
      <c r="H7" s="15">
        <v>1050</v>
      </c>
      <c r="I7" s="21"/>
    </row>
    <row r="8" spans="1:9" ht="37.5">
      <c r="A8" s="15">
        <v>4</v>
      </c>
      <c r="B8" s="15" t="s">
        <v>840</v>
      </c>
      <c r="C8" s="15" t="s">
        <v>841</v>
      </c>
      <c r="D8" s="15">
        <v>30</v>
      </c>
      <c r="E8" s="15" t="s">
        <v>839</v>
      </c>
      <c r="F8" s="15"/>
      <c r="G8" s="15">
        <v>1700</v>
      </c>
      <c r="H8" s="15">
        <v>850</v>
      </c>
      <c r="I8" s="21"/>
    </row>
    <row r="9" spans="1:9" ht="37.5">
      <c r="A9" s="15">
        <v>5</v>
      </c>
      <c r="B9" s="15" t="s">
        <v>842</v>
      </c>
      <c r="C9" s="15" t="s">
        <v>832</v>
      </c>
      <c r="D9" s="15">
        <v>19</v>
      </c>
      <c r="E9" s="16" t="s">
        <v>833</v>
      </c>
      <c r="F9" s="15"/>
      <c r="G9" s="15">
        <v>3000</v>
      </c>
      <c r="H9" s="15">
        <v>1500</v>
      </c>
      <c r="I9" s="21"/>
    </row>
    <row r="10" spans="1:9" ht="37.5">
      <c r="A10" s="15">
        <v>6</v>
      </c>
      <c r="B10" s="15" t="s">
        <v>843</v>
      </c>
      <c r="C10" s="15" t="s">
        <v>844</v>
      </c>
      <c r="D10" s="15">
        <v>52</v>
      </c>
      <c r="E10" s="15" t="s">
        <v>844</v>
      </c>
      <c r="F10" s="15"/>
      <c r="G10" s="15">
        <v>2600</v>
      </c>
      <c r="H10" s="15">
        <v>1300</v>
      </c>
      <c r="I10" s="19"/>
    </row>
    <row r="11" spans="1:9" ht="18.75">
      <c r="A11" s="15">
        <v>7</v>
      </c>
      <c r="B11" s="17"/>
      <c r="C11" s="16"/>
      <c r="D11" s="15"/>
      <c r="E11" s="16"/>
      <c r="F11" s="15"/>
      <c r="G11" s="15"/>
      <c r="H11" s="15"/>
      <c r="I11" s="19"/>
    </row>
    <row r="12" spans="1:9" ht="18.75">
      <c r="A12" s="15">
        <v>8</v>
      </c>
      <c r="B12" s="17"/>
      <c r="C12" s="16"/>
      <c r="D12" s="15"/>
      <c r="E12" s="16"/>
      <c r="F12" s="15"/>
      <c r="G12" s="15"/>
      <c r="H12" s="15"/>
      <c r="I12" s="19"/>
    </row>
    <row r="13" spans="1:9" ht="18.75">
      <c r="A13" s="15"/>
      <c r="B13" s="15" t="s">
        <v>845</v>
      </c>
      <c r="C13" s="15"/>
      <c r="D13" s="15"/>
      <c r="E13" s="15"/>
      <c r="F13" s="15"/>
      <c r="G13" s="15">
        <f>SUM(G5:G12)</f>
        <v>33400</v>
      </c>
      <c r="H13" s="15">
        <f>SUM(H5:H12)</f>
        <v>16700</v>
      </c>
      <c r="I13" s="19"/>
    </row>
  </sheetData>
  <sheetProtection/>
  <mergeCells count="2">
    <mergeCell ref="A2:I2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"/>
  <sheetViews>
    <sheetView zoomScalePageLayoutView="0" workbookViewId="0" topLeftCell="A1">
      <selection activeCell="O18" sqref="O18"/>
    </sheetView>
  </sheetViews>
  <sheetFormatPr defaultColWidth="9.00390625" defaultRowHeight="14.25"/>
  <cols>
    <col min="1" max="1" width="5.875" style="1" customWidth="1"/>
    <col min="2" max="30" width="9.00390625" style="1" customWidth="1"/>
  </cols>
  <sheetData>
    <row r="1" spans="1:29" ht="25.5">
      <c r="A1" s="412" t="s">
        <v>869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</row>
    <row r="2" spans="1:29" ht="22.5">
      <c r="A2" s="413" t="s">
        <v>846</v>
      </c>
      <c r="B2" s="413"/>
      <c r="C2" s="413"/>
      <c r="D2" s="4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14" t="s">
        <v>2</v>
      </c>
      <c r="AC2" s="414"/>
    </row>
    <row r="3" spans="1:29" ht="18.75" customHeight="1">
      <c r="A3" s="409" t="s">
        <v>847</v>
      </c>
      <c r="B3" s="409" t="s">
        <v>848</v>
      </c>
      <c r="C3" s="409"/>
      <c r="D3" s="409"/>
      <c r="E3" s="409"/>
      <c r="F3" s="409" t="s">
        <v>849</v>
      </c>
      <c r="G3" s="409"/>
      <c r="H3" s="409"/>
      <c r="I3" s="409"/>
      <c r="J3" s="409"/>
      <c r="K3" s="409"/>
      <c r="L3" s="409"/>
      <c r="M3" s="409" t="s">
        <v>850</v>
      </c>
      <c r="N3" s="409"/>
      <c r="O3" s="409"/>
      <c r="P3" s="409"/>
      <c r="Q3" s="409" t="s">
        <v>851</v>
      </c>
      <c r="R3" s="409"/>
      <c r="S3" s="409"/>
      <c r="T3" s="409"/>
      <c r="U3" s="409"/>
      <c r="V3" s="415" t="s">
        <v>852</v>
      </c>
      <c r="W3" s="416"/>
      <c r="X3" s="415" t="s">
        <v>853</v>
      </c>
      <c r="Y3" s="416"/>
      <c r="Z3" s="415" t="s">
        <v>854</v>
      </c>
      <c r="AA3" s="417"/>
      <c r="AB3" s="416"/>
      <c r="AC3" s="409" t="s">
        <v>855</v>
      </c>
    </row>
    <row r="4" spans="1:29" ht="28.5" customHeight="1">
      <c r="A4" s="409"/>
      <c r="B4" s="409" t="s">
        <v>4</v>
      </c>
      <c r="C4" s="409" t="s">
        <v>6</v>
      </c>
      <c r="D4" s="409" t="s">
        <v>856</v>
      </c>
      <c r="E4" s="409" t="s">
        <v>857</v>
      </c>
      <c r="F4" s="409" t="s">
        <v>4</v>
      </c>
      <c r="G4" s="409" t="s">
        <v>6</v>
      </c>
      <c r="H4" s="410" t="s">
        <v>856</v>
      </c>
      <c r="I4" s="409" t="s">
        <v>81</v>
      </c>
      <c r="J4" s="409"/>
      <c r="K4" s="409" t="s">
        <v>858</v>
      </c>
      <c r="L4" s="409" t="s">
        <v>859</v>
      </c>
      <c r="M4" s="409" t="s">
        <v>4</v>
      </c>
      <c r="N4" s="409" t="s">
        <v>6</v>
      </c>
      <c r="O4" s="409" t="s">
        <v>856</v>
      </c>
      <c r="P4" s="409" t="s">
        <v>857</v>
      </c>
      <c r="Q4" s="409" t="s">
        <v>4</v>
      </c>
      <c r="R4" s="409" t="s">
        <v>6</v>
      </c>
      <c r="S4" s="409" t="s">
        <v>856</v>
      </c>
      <c r="T4" s="409" t="s">
        <v>857</v>
      </c>
      <c r="U4" s="409" t="s">
        <v>860</v>
      </c>
      <c r="V4" s="409" t="s">
        <v>6</v>
      </c>
      <c r="W4" s="409" t="s">
        <v>857</v>
      </c>
      <c r="X4" s="409" t="s">
        <v>6</v>
      </c>
      <c r="Y4" s="409" t="s">
        <v>857</v>
      </c>
      <c r="Z4" s="409" t="s">
        <v>6</v>
      </c>
      <c r="AA4" s="409" t="s">
        <v>857</v>
      </c>
      <c r="AB4" s="409" t="s">
        <v>860</v>
      </c>
      <c r="AC4" s="409"/>
    </row>
    <row r="5" spans="1:29" ht="85.5">
      <c r="A5" s="409"/>
      <c r="B5" s="409"/>
      <c r="C5" s="409"/>
      <c r="D5" s="409"/>
      <c r="E5" s="409"/>
      <c r="F5" s="409"/>
      <c r="G5" s="409"/>
      <c r="H5" s="411"/>
      <c r="I5" s="3" t="s">
        <v>861</v>
      </c>
      <c r="J5" s="3" t="s">
        <v>862</v>
      </c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</row>
    <row r="6" spans="1:29" ht="79.5" customHeight="1">
      <c r="A6" s="4" t="s">
        <v>863</v>
      </c>
      <c r="B6" s="3">
        <v>39.4</v>
      </c>
      <c r="C6" s="3">
        <v>27.5</v>
      </c>
      <c r="D6" s="5">
        <f>C6/B6</f>
        <v>0.6979695431472082</v>
      </c>
      <c r="E6" s="3">
        <v>37.4</v>
      </c>
      <c r="F6" s="3">
        <v>25</v>
      </c>
      <c r="G6" s="3">
        <v>17.9</v>
      </c>
      <c r="H6" s="5">
        <f>G6/F6</f>
        <v>0.716</v>
      </c>
      <c r="I6" s="3">
        <v>15.9</v>
      </c>
      <c r="J6" s="3"/>
      <c r="K6" s="3">
        <v>6</v>
      </c>
      <c r="L6" s="3">
        <v>6</v>
      </c>
      <c r="M6" s="3"/>
      <c r="N6" s="3"/>
      <c r="O6" s="5"/>
      <c r="P6" s="3"/>
      <c r="Q6" s="3">
        <v>64.4</v>
      </c>
      <c r="R6" s="3">
        <v>45.4</v>
      </c>
      <c r="S6" s="5">
        <f>R6/Q6</f>
        <v>0.7049689440993788</v>
      </c>
      <c r="T6" s="6">
        <v>53.3</v>
      </c>
      <c r="U6" s="5">
        <v>-0.172</v>
      </c>
      <c r="V6" s="3">
        <v>27.8</v>
      </c>
      <c r="W6" s="3">
        <v>25.7</v>
      </c>
      <c r="X6" s="3">
        <v>10.5</v>
      </c>
      <c r="Y6" s="3">
        <v>23.75</v>
      </c>
      <c r="Z6" s="3">
        <f>R6+V6+X6</f>
        <v>83.7</v>
      </c>
      <c r="AA6" s="3">
        <f>T6+W6+Y6</f>
        <v>102.75</v>
      </c>
      <c r="AB6" s="7">
        <v>-0.101</v>
      </c>
      <c r="AC6" s="8"/>
    </row>
  </sheetData>
  <sheetProtection/>
  <mergeCells count="38">
    <mergeCell ref="A1:AC1"/>
    <mergeCell ref="A2:D2"/>
    <mergeCell ref="AB2:AC2"/>
    <mergeCell ref="B3:E3"/>
    <mergeCell ref="F3:L3"/>
    <mergeCell ref="M3:P3"/>
    <mergeCell ref="Q3:U3"/>
    <mergeCell ref="V3:W3"/>
    <mergeCell ref="X3:Y3"/>
    <mergeCell ref="Z3:AB3"/>
    <mergeCell ref="I4:J4"/>
    <mergeCell ref="A3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C3:AC5"/>
    <mergeCell ref="W4:W5"/>
    <mergeCell ref="X4:X5"/>
    <mergeCell ref="Y4:Y5"/>
    <mergeCell ref="Z4:Z5"/>
    <mergeCell ref="AA4:AA5"/>
    <mergeCell ref="AB4:A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ljh</cp:lastModifiedBy>
  <cp:lastPrinted>2019-03-01T03:35:08Z</cp:lastPrinted>
  <dcterms:created xsi:type="dcterms:W3CDTF">2007-09-11T08:17:08Z</dcterms:created>
  <dcterms:modified xsi:type="dcterms:W3CDTF">2021-05-17T08:45:26Z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>
    <vt:lpwstr>20</vt:lpwstr>
  </property>
</Properties>
</file>