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2018预算执行情况" sheetId="1" r:id="rId1"/>
    <sheet name="收入预算对比表" sheetId="2" r:id="rId2"/>
    <sheet name="2019年支出预算对比表" sheetId="3" r:id="rId3"/>
    <sheet name="2019年收支总表" sheetId="4" r:id="rId4"/>
    <sheet name="镇财政收入预算表" sheetId="5" r:id="rId5"/>
    <sheet name="拟出让用地统计表" sheetId="6" r:id="rId6"/>
    <sheet name="国有资本经营收入" sheetId="7" r:id="rId7"/>
    <sheet name="2019年支出汇总" sheetId="8" r:id="rId8"/>
    <sheet name="采购预算汇总表" sheetId="9" r:id="rId9"/>
    <sheet name="三公及会议、培训费" sheetId="10" r:id="rId10"/>
  </sheets>
  <definedNames>
    <definedName name="_xlnm.Print_Titles" localSheetId="7">'2019年支出汇总'!$4:$6</definedName>
  </definedNames>
  <calcPr fullCalcOnLoad="1"/>
</workbook>
</file>

<file path=xl/comments4.xml><?xml version="1.0" encoding="utf-8"?>
<comments xmlns="http://schemas.openxmlformats.org/spreadsheetml/2006/main">
  <authors>
    <author>作者</author>
  </authors>
  <commentList>
    <comment ref="B2" authorId="0">
      <text>
        <r>
          <rPr>
            <b/>
            <sz val="9"/>
            <rFont val="宋体"/>
            <family val="0"/>
          </rPr>
          <t xml:space="preserve">作者:
</t>
        </r>
      </text>
    </comment>
  </commentList>
</comments>
</file>

<file path=xl/comments8.xml><?xml version="1.0" encoding="utf-8"?>
<comments xmlns="http://schemas.openxmlformats.org/spreadsheetml/2006/main">
  <authors>
    <author>作者</author>
  </authors>
  <commentList>
    <comment ref="C8" authorId="0">
      <text>
        <r>
          <rPr>
            <b/>
            <sz val="9"/>
            <rFont val="宋体"/>
            <family val="0"/>
          </rPr>
          <t>User:</t>
        </r>
      </text>
    </comment>
  </commentList>
</comments>
</file>

<file path=xl/sharedStrings.xml><?xml version="1.0" encoding="utf-8"?>
<sst xmlns="http://schemas.openxmlformats.org/spreadsheetml/2006/main" count="605" uniqueCount="386">
  <si>
    <t>表一</t>
  </si>
  <si>
    <t xml:space="preserve">    石桥头镇2018年财政收支执行情况表</t>
  </si>
  <si>
    <t>编制单位: 石桥头镇</t>
  </si>
  <si>
    <t>单位：万元</t>
  </si>
  <si>
    <t>项        目</t>
  </si>
  <si>
    <t>2018年预算数</t>
  </si>
  <si>
    <t>2018年调整后预算数</t>
  </si>
  <si>
    <t>2018年执行数</t>
  </si>
  <si>
    <t>执行率</t>
  </si>
  <si>
    <t>收入合计</t>
  </si>
  <si>
    <t>支出合计</t>
  </si>
  <si>
    <t>一、体制补助（预算内补助）</t>
  </si>
  <si>
    <t>一、一般公共服务支出</t>
  </si>
  <si>
    <t>二、农村税费改革转移支付补助</t>
  </si>
  <si>
    <t>二、公共安全支出</t>
  </si>
  <si>
    <t>三、体制结算补助</t>
  </si>
  <si>
    <t>三、教育支出</t>
  </si>
  <si>
    <t>四、非税收入</t>
  </si>
  <si>
    <t>四、科学技术支出</t>
  </si>
  <si>
    <t xml:space="preserve">   土地出让金返还</t>
  </si>
  <si>
    <t>五、文化旅游体育与传媒支出</t>
  </si>
  <si>
    <t xml:space="preserve">   国有资本经营收入</t>
  </si>
  <si>
    <t>六、社会保障和就业支出</t>
  </si>
  <si>
    <t xml:space="preserve">   国有资源（资产）有偿使用收入</t>
  </si>
  <si>
    <t>七、卫生健康支出</t>
  </si>
  <si>
    <t xml:space="preserve">   其他收入</t>
  </si>
  <si>
    <t>八、节能环保支出</t>
  </si>
  <si>
    <t>五、专项补助收入</t>
  </si>
  <si>
    <t>九、城乡社区支出</t>
  </si>
  <si>
    <t>　  一般预算</t>
  </si>
  <si>
    <t>十、农林水支出</t>
  </si>
  <si>
    <t xml:space="preserve">    基金预算</t>
  </si>
  <si>
    <t>十一、交通运输支出</t>
  </si>
  <si>
    <t>　　　  其中：城建配套费返还</t>
  </si>
  <si>
    <t>十二、资源勘探电力信息等支出</t>
  </si>
  <si>
    <t>六、各部门拨入经费</t>
  </si>
  <si>
    <t>十三、商业服务业等支出</t>
  </si>
  <si>
    <t xml:space="preserve"> 其中：农村环境综合整治补助</t>
  </si>
  <si>
    <t>十四、住房保障支出</t>
  </si>
  <si>
    <t xml:space="preserve">      计生抚养费返还收入</t>
  </si>
  <si>
    <t>十五、灾害防治及应急管理支出</t>
  </si>
  <si>
    <t xml:space="preserve">      …</t>
  </si>
  <si>
    <t>十六、预备费</t>
  </si>
  <si>
    <t>十七、其他支出</t>
  </si>
  <si>
    <t>表二</t>
  </si>
  <si>
    <t>2019年石桥头镇财政收入预算对比表</t>
  </si>
  <si>
    <t>编制单位:石桥头镇</t>
  </si>
  <si>
    <t>单位:万元</t>
  </si>
  <si>
    <t>收         入</t>
  </si>
  <si>
    <t>2019年预算数</t>
  </si>
  <si>
    <r>
      <t>比201</t>
    </r>
    <r>
      <rPr>
        <sz val="11"/>
        <rFont val="宋体"/>
        <family val="0"/>
      </rPr>
      <t>9</t>
    </r>
    <r>
      <rPr>
        <sz val="11"/>
        <rFont val="宋体"/>
        <family val="0"/>
      </rPr>
      <t>年增加</t>
    </r>
  </si>
  <si>
    <t>1、其他人口与计划生育事务支出</t>
  </si>
  <si>
    <t>2、义务兵优待</t>
  </si>
  <si>
    <t>3、其他支出（民兵训练费）</t>
  </si>
  <si>
    <t>1、政府性基金收入－土地出让金返还</t>
  </si>
  <si>
    <t>2、国有资本经营收入－市场投资收益</t>
  </si>
  <si>
    <t>3、国有资源（资产）有偿使用收入－房屋出租及广告场地使用权费</t>
  </si>
  <si>
    <t>4、其他收入</t>
  </si>
  <si>
    <t xml:space="preserve">      环卫费</t>
  </si>
  <si>
    <t xml:space="preserve">      其他</t>
  </si>
  <si>
    <t>五、专项补助</t>
  </si>
  <si>
    <t>1、一般预算</t>
  </si>
  <si>
    <t xml:space="preserve">  其中：三改一拆补助</t>
  </si>
  <si>
    <t xml:space="preserve">       小城镇环境综合整治补助</t>
  </si>
  <si>
    <t xml:space="preserve">       民政定期定量 </t>
  </si>
  <si>
    <t xml:space="preserve">       义务兵优待</t>
  </si>
  <si>
    <t xml:space="preserve">       农村最低生活保障</t>
  </si>
  <si>
    <t xml:space="preserve">       村居主要干部报酬</t>
  </si>
  <si>
    <t xml:space="preserve">       离任村居主要干部报酬</t>
  </si>
  <si>
    <t xml:space="preserve">       村邮、便民服务中心运行补助</t>
  </si>
  <si>
    <t xml:space="preserve">      </t>
  </si>
  <si>
    <t>2、基金预算</t>
  </si>
  <si>
    <t xml:space="preserve">   其中： 政府性基金收入－城建配套费返还</t>
  </si>
  <si>
    <t>合       计</t>
  </si>
  <si>
    <t>六、上年结余（净结余）</t>
  </si>
  <si>
    <t xml:space="preserve">  其中：一般预算结余</t>
  </si>
  <si>
    <t xml:space="preserve">       基金预算结余</t>
  </si>
  <si>
    <t>七、各部门拨入经费</t>
  </si>
  <si>
    <t>总     计</t>
  </si>
  <si>
    <t>表三</t>
  </si>
  <si>
    <t>2019年石桥头镇财政支出预算对比表</t>
  </si>
  <si>
    <t>比2018年增加</t>
  </si>
  <si>
    <t>2019年预算占比</t>
  </si>
  <si>
    <t>预算支出合计</t>
  </si>
  <si>
    <t xml:space="preserve">     其中：新型农村合作医疗支出</t>
  </si>
  <si>
    <t xml:space="preserve">     其中：城乡社区环境卫生</t>
  </si>
  <si>
    <t xml:space="preserve">           城市建设支出</t>
  </si>
  <si>
    <t xml:space="preserve">    其中：五水共治支出</t>
  </si>
  <si>
    <t>2019年石桥头镇财政预算收支汇总表</t>
  </si>
  <si>
    <t>收入预算项目</t>
  </si>
  <si>
    <t>金 额</t>
  </si>
  <si>
    <t>支出预算项目</t>
  </si>
  <si>
    <t>金    额</t>
  </si>
  <si>
    <t>备     注</t>
  </si>
  <si>
    <t>一、体制补助</t>
  </si>
  <si>
    <t>201一般公共服务支出</t>
  </si>
  <si>
    <t>204公共安全支出</t>
  </si>
  <si>
    <t>205教育事业支出</t>
  </si>
  <si>
    <t>206科学技术支出</t>
  </si>
  <si>
    <t>207文化体育与传媒支出</t>
  </si>
  <si>
    <t>208社会保障和就业支出</t>
  </si>
  <si>
    <t>3、国有资源（资产）有偿使用收入</t>
  </si>
  <si>
    <t>210医疗卫生与计划生育支出</t>
  </si>
  <si>
    <t>4、其他收入（环卫费等）</t>
  </si>
  <si>
    <t>211节能环保支出</t>
  </si>
  <si>
    <t>212城乡社区支出</t>
  </si>
  <si>
    <t>213农林水支出</t>
  </si>
  <si>
    <t>214交通运输支出</t>
  </si>
  <si>
    <t>215资源勘探信息等支出</t>
  </si>
  <si>
    <t>216商品服务业等支出</t>
  </si>
  <si>
    <t>221住房保障支出</t>
  </si>
  <si>
    <t>227预备费</t>
  </si>
  <si>
    <r>
      <t>2</t>
    </r>
    <r>
      <rPr>
        <sz val="11"/>
        <rFont val="宋体"/>
        <family val="0"/>
      </rPr>
      <t>29其他支出</t>
    </r>
  </si>
  <si>
    <t>收入预算合计</t>
  </si>
  <si>
    <t>支出预算合计</t>
  </si>
  <si>
    <t>上年结余</t>
  </si>
  <si>
    <t>年终结余</t>
  </si>
  <si>
    <t>总   计</t>
  </si>
  <si>
    <t>2019年石桥头镇财政收入预算表</t>
  </si>
  <si>
    <t xml:space="preserve">       残疾人补助 </t>
  </si>
  <si>
    <t>表五</t>
  </si>
  <si>
    <t xml:space="preserve"> 2019年石桥头镇拟出让用地统计表</t>
  </si>
  <si>
    <t>序号</t>
  </si>
  <si>
    <t>地块位置</t>
  </si>
  <si>
    <t>项目名称</t>
  </si>
  <si>
    <t>面积</t>
  </si>
  <si>
    <t>用途</t>
  </si>
  <si>
    <t>项目审批情况</t>
  </si>
  <si>
    <t>预估地价</t>
  </si>
  <si>
    <t>返还成本及出让金净收益</t>
  </si>
  <si>
    <t>备注</t>
  </si>
  <si>
    <t>梨山岗头</t>
  </si>
  <si>
    <t>梨山岗头工业区</t>
  </si>
  <si>
    <t>40亩</t>
  </si>
  <si>
    <t>工业用地</t>
  </si>
  <si>
    <t>前期工作</t>
  </si>
  <si>
    <t>60万</t>
  </si>
  <si>
    <t>振兴南路两侧</t>
  </si>
  <si>
    <t>小学边</t>
  </si>
  <si>
    <t>20间</t>
  </si>
  <si>
    <t>商业用地</t>
  </si>
  <si>
    <t>60间</t>
  </si>
  <si>
    <t>中扇区块</t>
  </si>
  <si>
    <t>小微园区</t>
  </si>
  <si>
    <t>27亩</t>
  </si>
  <si>
    <t>已批</t>
  </si>
  <si>
    <t>合计</t>
  </si>
  <si>
    <t xml:space="preserve"> 2020年石桥头镇国有资源（资产）有偿使用收入、国有资本经营收入明细表</t>
  </si>
  <si>
    <t>编制单位:</t>
  </si>
  <si>
    <t>预估年收入</t>
  </si>
  <si>
    <t>2019年石桥头镇财政支出预算测算明细表</t>
  </si>
  <si>
    <t>项目及科目名称</t>
  </si>
  <si>
    <t>人员信息</t>
  </si>
  <si>
    <t>基本支出全年预算</t>
  </si>
  <si>
    <t>项目支出全年预算</t>
  </si>
  <si>
    <t>总计</t>
  </si>
  <si>
    <t>备  注</t>
  </si>
  <si>
    <t>行政在职</t>
  </si>
  <si>
    <t>事业在职</t>
  </si>
  <si>
    <t>退休</t>
  </si>
  <si>
    <t>自聘</t>
  </si>
  <si>
    <t xml:space="preserve">  人大事务</t>
  </si>
  <si>
    <t xml:space="preserve">  政府办公厅（室）及相关机构事务</t>
  </si>
  <si>
    <t xml:space="preserve">    行政运行</t>
  </si>
  <si>
    <t xml:space="preserve">    一般行政管理事务</t>
  </si>
  <si>
    <t xml:space="preserve">      接待费</t>
  </si>
  <si>
    <t xml:space="preserve">      车辆运行费</t>
  </si>
  <si>
    <t xml:space="preserve">      会议费</t>
  </si>
  <si>
    <t xml:space="preserve">      培训费</t>
  </si>
  <si>
    <t xml:space="preserve">      其他公用经费（水、电、电话费、办公费、印刷费、报刊、维修等）</t>
  </si>
  <si>
    <t xml:space="preserve">    其他政府办公及事务支出</t>
  </si>
  <si>
    <t xml:space="preserve">  统计信息事务</t>
  </si>
  <si>
    <t xml:space="preserve">  财政事务</t>
  </si>
  <si>
    <t xml:space="preserve">  党委办公厅（室）及相关机构事务</t>
  </si>
  <si>
    <t xml:space="preserve">    基层组织建设经费</t>
  </si>
  <si>
    <t xml:space="preserve">  群众团体事务</t>
  </si>
  <si>
    <t xml:space="preserve">    团委工作经费</t>
  </si>
  <si>
    <t xml:space="preserve">    妇联工作经费</t>
  </si>
  <si>
    <t xml:space="preserve">  其他一般公共服务支出</t>
  </si>
  <si>
    <t xml:space="preserve">    村邮、便民中心经费</t>
  </si>
  <si>
    <t xml:space="preserve">    征兵经费</t>
  </si>
  <si>
    <t xml:space="preserve">  抚警巡逻队工作经费</t>
  </si>
  <si>
    <t xml:space="preserve">  护村队</t>
  </si>
  <si>
    <t xml:space="preserve">  消防(工作站、巡查队）</t>
  </si>
  <si>
    <t xml:space="preserve">  全科网格经费</t>
  </si>
  <si>
    <t xml:space="preserve">  平安建设</t>
  </si>
  <si>
    <t xml:space="preserve">  司法、信访、维稳、调解</t>
  </si>
  <si>
    <t xml:space="preserve">  禁毒</t>
  </si>
  <si>
    <t xml:space="preserve">  普通教育</t>
  </si>
  <si>
    <t xml:space="preserve">    幼儿园二期</t>
  </si>
  <si>
    <t xml:space="preserve">    中心小学工程</t>
  </si>
  <si>
    <t xml:space="preserve">    中学综合楼</t>
  </si>
  <si>
    <t xml:space="preserve">    暑期工程</t>
  </si>
  <si>
    <t xml:space="preserve">  成人教育</t>
  </si>
  <si>
    <t xml:space="preserve">  其他教育支出（教师慰问、安保）</t>
  </si>
  <si>
    <t>五、文化体育与传媒支出</t>
  </si>
  <si>
    <t xml:space="preserve">  文化</t>
  </si>
  <si>
    <t xml:space="preserve">    文化广场建设</t>
  </si>
  <si>
    <t xml:space="preserve">    文化活动</t>
  </si>
  <si>
    <t xml:space="preserve">    文化礼堂建设管理</t>
  </si>
  <si>
    <t xml:space="preserve">  体育</t>
  </si>
  <si>
    <t xml:space="preserve">    群众体育活动</t>
  </si>
  <si>
    <t xml:space="preserve">    体育设施建设提升</t>
  </si>
  <si>
    <t xml:space="preserve">  人力资源和社会保障管理事务</t>
  </si>
  <si>
    <t xml:space="preserve">  民政管理事务（拥军优属、照料中心）</t>
  </si>
  <si>
    <t xml:space="preserve">  行政事业单位离退休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</si>
  <si>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</si>
  <si>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</si>
  <si>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</si>
  <si>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</si>
  <si>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城市居民最低生活保障</t>
  </si>
  <si>
    <t xml:space="preserve">  自然灾害生活救助</t>
  </si>
  <si>
    <t xml:space="preserve">  农村最低生活保障</t>
  </si>
  <si>
    <t xml:space="preserve">  其他农村社会救济</t>
  </si>
  <si>
    <t xml:space="preserve">  养老服务补贴</t>
  </si>
  <si>
    <t xml:space="preserve">  敬老院建设及补助</t>
  </si>
  <si>
    <t xml:space="preserve">  避灾救助、危旧房改造</t>
  </si>
  <si>
    <t xml:space="preserve">  景鸿养老院建设</t>
  </si>
  <si>
    <t xml:space="preserve">  其它民政事务</t>
  </si>
  <si>
    <t>七、医疗卫生与计划生育支出</t>
  </si>
  <si>
    <t xml:space="preserve">  医疗卫生与计划生育管理事务</t>
  </si>
  <si>
    <t xml:space="preserve">    计生联系员工资</t>
  </si>
  <si>
    <t xml:space="preserve">    计生对象抚慰金</t>
  </si>
  <si>
    <t xml:space="preserve">    其他计生事务</t>
  </si>
  <si>
    <t xml:space="preserve">  医疗保障</t>
  </si>
  <si>
    <t xml:space="preserve">    新型农村合作医疗</t>
  </si>
  <si>
    <t xml:space="preserve">  其它医疗卫生支出</t>
  </si>
  <si>
    <t xml:space="preserve">    卫生事务</t>
  </si>
  <si>
    <t xml:space="preserve">    红十字会</t>
  </si>
  <si>
    <t xml:space="preserve">    爱国卫生（国家级卫生镇创建）</t>
  </si>
  <si>
    <t xml:space="preserve">    食品、药品安全</t>
  </si>
  <si>
    <t xml:space="preserve">  环境保护管理事务</t>
  </si>
  <si>
    <t xml:space="preserve">  污染防治</t>
  </si>
  <si>
    <t xml:space="preserve">    污水运行费</t>
  </si>
  <si>
    <t xml:space="preserve">    生活污水治理工程（续建）</t>
  </si>
  <si>
    <t xml:space="preserve">    污水零直排（示范镇）</t>
  </si>
  <si>
    <t xml:space="preserve">  自然生态保护</t>
  </si>
  <si>
    <t xml:space="preserve">  其他环境保护支出</t>
  </si>
  <si>
    <t>九、城乡社区事务支出</t>
  </si>
  <si>
    <t xml:space="preserve">  城乡社区管理事务</t>
  </si>
  <si>
    <t xml:space="preserve">  城乡社区公共设施</t>
  </si>
  <si>
    <t xml:space="preserve">    学工路、城区路面修复</t>
  </si>
  <si>
    <t xml:space="preserve">    城区公厕改造</t>
  </si>
  <si>
    <t xml:space="preserve">    小城建环境综合整治建设项目</t>
  </si>
  <si>
    <t xml:space="preserve">  城乡社区环境卫生</t>
  </si>
  <si>
    <t xml:space="preserve">    环卫一体化经费、垃圾分类</t>
  </si>
  <si>
    <t xml:space="preserve">  国有土地使用权出让收入安排的支出</t>
  </si>
  <si>
    <t xml:space="preserve">    征地和拆迁补偿支出</t>
  </si>
  <si>
    <t xml:space="preserve">    其他国有土地使用权出让收入安排的支出</t>
  </si>
  <si>
    <t xml:space="preserve">      工业园区配套设施建设</t>
  </si>
  <si>
    <t xml:space="preserve">      设计测绘</t>
  </si>
  <si>
    <t xml:space="preserve">    新增建设用地土地有偿使用费安排的支出</t>
  </si>
  <si>
    <t xml:space="preserve">      全域土地整治</t>
  </si>
  <si>
    <t xml:space="preserve">  其他城乡社区事务支出</t>
  </si>
  <si>
    <t xml:space="preserve">    绿化养护亮化</t>
  </si>
  <si>
    <t xml:space="preserve">    村庄环境整治</t>
  </si>
  <si>
    <t xml:space="preserve">    三改一拆</t>
  </si>
  <si>
    <t xml:space="preserve">    美丽城镇前期</t>
  </si>
  <si>
    <t xml:space="preserve">    美丽乡村</t>
  </si>
  <si>
    <t>十、农林水事务支出</t>
  </si>
  <si>
    <t xml:space="preserve">  农业</t>
  </si>
  <si>
    <t xml:space="preserve">    其他农业支出</t>
  </si>
  <si>
    <t xml:space="preserve">      农业开发</t>
  </si>
  <si>
    <t xml:space="preserve">      渔业</t>
  </si>
  <si>
    <t xml:space="preserve">      粮食功能区管护</t>
  </si>
  <si>
    <t xml:space="preserve">      农业政策扶持</t>
  </si>
  <si>
    <t xml:space="preserve">      畜牧工作、畜禽整治</t>
  </si>
  <si>
    <t xml:space="preserve">      优质农产品加工体</t>
  </si>
  <si>
    <t xml:space="preserve">      其他各项农业支出</t>
  </si>
  <si>
    <t xml:space="preserve">  林业</t>
  </si>
  <si>
    <t xml:space="preserve">    退耕还林</t>
  </si>
  <si>
    <t xml:space="preserve">    森林消防</t>
  </si>
  <si>
    <t xml:space="preserve">    林业防疫</t>
  </si>
  <si>
    <t xml:space="preserve">  水利</t>
  </si>
  <si>
    <t xml:space="preserve">    河道保洁</t>
  </si>
  <si>
    <t xml:space="preserve">    河道疏浚</t>
  </si>
  <si>
    <t xml:space="preserve">    美丽河道</t>
  </si>
  <si>
    <t xml:space="preserve">    溪塘水库</t>
  </si>
  <si>
    <t xml:space="preserve">    水利设施建设</t>
  </si>
  <si>
    <t xml:space="preserve">    防汛防旱</t>
  </si>
  <si>
    <t xml:space="preserve">    其他水利事务</t>
  </si>
  <si>
    <t xml:space="preserve">  扶贫</t>
  </si>
  <si>
    <t xml:space="preserve">    农村基础设施建设（薄弱村）</t>
  </si>
  <si>
    <t xml:space="preserve">    农业综合开发</t>
  </si>
  <si>
    <t xml:space="preserve">  农业综合改革</t>
  </si>
  <si>
    <t xml:space="preserve">    村主要干部报酬</t>
  </si>
  <si>
    <t xml:space="preserve">    离任的村主要干部报酬</t>
  </si>
  <si>
    <t xml:space="preserve">    村级一事一议、行政村调整</t>
  </si>
  <si>
    <t xml:space="preserve">  其他农林水事务支出</t>
  </si>
  <si>
    <t xml:space="preserve">  其他交通运输支出</t>
  </si>
  <si>
    <t xml:space="preserve">    民间交通</t>
  </si>
  <si>
    <t xml:space="preserve">    危桥修复</t>
  </si>
  <si>
    <t xml:space="preserve">    路面修复</t>
  </si>
  <si>
    <t xml:space="preserve">    乡道村道养护及安保设施、美丽公路</t>
  </si>
  <si>
    <t>十二、资源勘探信息等支出</t>
  </si>
  <si>
    <t xml:space="preserve">  安全生产监管事务</t>
  </si>
  <si>
    <t xml:space="preserve">  支持中小企业发展和管理支出</t>
  </si>
  <si>
    <t xml:space="preserve">  商业流通事务</t>
  </si>
  <si>
    <t xml:space="preserve">  旅游业管理与服务支出</t>
  </si>
  <si>
    <t xml:space="preserve">  城乡社区住宅（危旧房）</t>
  </si>
  <si>
    <t>十五、预备费</t>
  </si>
  <si>
    <t>十六、其他支出</t>
  </si>
  <si>
    <t>总  计</t>
  </si>
  <si>
    <r>
      <t>2</t>
    </r>
    <r>
      <rPr>
        <sz val="18"/>
        <color indexed="8"/>
        <rFont val="黑体"/>
        <family val="3"/>
      </rPr>
      <t>019年石桥头镇采购预算汇总表</t>
    </r>
  </si>
  <si>
    <t>单位:元</t>
  </si>
  <si>
    <t>单位代码</t>
  </si>
  <si>
    <t>单位名称(支出项目)</t>
  </si>
  <si>
    <t>采购项目</t>
  </si>
  <si>
    <t>采购目录</t>
  </si>
  <si>
    <t>采购类型</t>
  </si>
  <si>
    <t>数量</t>
  </si>
  <si>
    <t>计量单位</t>
  </si>
  <si>
    <t>单价</t>
  </si>
  <si>
    <t>公共财政预算拨款收入</t>
  </si>
  <si>
    <t>省补收入</t>
  </si>
  <si>
    <t>专户收入</t>
  </si>
  <si>
    <t>政府性基 金预算拨 款</t>
  </si>
  <si>
    <t>其他收入</t>
  </si>
  <si>
    <t>上年结转</t>
  </si>
  <si>
    <t>地方政府 债券收入</t>
  </si>
  <si>
    <t>石桥头镇</t>
  </si>
  <si>
    <t>温岭市石桥头镇建成区污水管网运维</t>
  </si>
  <si>
    <t>环境服务</t>
  </si>
  <si>
    <t>代理中介分散采购</t>
  </si>
  <si>
    <t>1.0</t>
  </si>
  <si>
    <t>批</t>
  </si>
  <si>
    <t>600000</t>
  </si>
  <si>
    <t>600,000.00</t>
  </si>
  <si>
    <t>办公设备经费</t>
  </si>
  <si>
    <t>台式计算机*</t>
  </si>
  <si>
    <t>政府集中采购</t>
  </si>
  <si>
    <t>15.0</t>
  </si>
  <si>
    <t>台</t>
  </si>
  <si>
    <t>5000</t>
  </si>
  <si>
    <t>75,000.00</t>
  </si>
  <si>
    <t>打印设备*</t>
  </si>
  <si>
    <t>10.0</t>
  </si>
  <si>
    <t>2000</t>
  </si>
  <si>
    <t>20,000.00</t>
  </si>
  <si>
    <t>3.0</t>
  </si>
  <si>
    <t>2500</t>
  </si>
  <si>
    <t>7,500.00</t>
  </si>
  <si>
    <t>35000</t>
  </si>
  <si>
    <t>35,000.00</t>
  </si>
  <si>
    <t>空调机*</t>
  </si>
  <si>
    <t>8.0</t>
  </si>
  <si>
    <t>2700</t>
  </si>
  <si>
    <t>21,600.00</t>
  </si>
  <si>
    <t>6.0</t>
  </si>
  <si>
    <t>8000</t>
  </si>
  <si>
    <t>48,000.00</t>
  </si>
  <si>
    <t>扫描仪*</t>
  </si>
  <si>
    <t>3000</t>
  </si>
  <si>
    <t>3,000.00</t>
  </si>
  <si>
    <t>照相机</t>
  </si>
  <si>
    <t>5,000.00</t>
  </si>
  <si>
    <t>普通电视设备*</t>
  </si>
  <si>
    <t>2.0</t>
  </si>
  <si>
    <t>10,000.00</t>
  </si>
  <si>
    <t>传真机*</t>
  </si>
  <si>
    <t>2,500.00</t>
  </si>
  <si>
    <t>碎纸机</t>
  </si>
  <si>
    <t>1000</t>
  </si>
  <si>
    <t>2,000.00</t>
  </si>
  <si>
    <t>6,000.00</t>
  </si>
  <si>
    <t>投影仪*</t>
  </si>
  <si>
    <t>10000</t>
  </si>
  <si>
    <t>“三公”经费、会议费、培训费预算与执行对比表</t>
  </si>
  <si>
    <t>单位:温岭市石桥头镇</t>
  </si>
  <si>
    <t>单位名称</t>
  </si>
  <si>
    <t>公务接待费</t>
  </si>
  <si>
    <t>公务用车购置及运行费</t>
  </si>
  <si>
    <t>因公出国（境）费</t>
  </si>
  <si>
    <t>三公经费合计</t>
  </si>
  <si>
    <t>会议费</t>
  </si>
  <si>
    <t>培训费</t>
  </si>
  <si>
    <t>“三公”经费及会议培训费</t>
  </si>
  <si>
    <t>2018年预算执行率</t>
  </si>
  <si>
    <t>2019年         预算数</t>
  </si>
  <si>
    <t>现有车辆数</t>
  </si>
  <si>
    <t>核编车辆数</t>
  </si>
  <si>
    <t>2018年         预算数</t>
  </si>
  <si>
    <t>2019年预算数与2018年预算数同比增减</t>
  </si>
  <si>
    <t>2019年预算数与2018年执行数增减</t>
  </si>
  <si>
    <t>总额</t>
  </si>
  <si>
    <t>其中：2019年计划购置车辆数及费用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</si>
</sst>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0.0_);[Red]\(0.0\)"/>
    <numFmt numFmtId="179" formatCode="0.00_);[Red]\(0.00\)"/>
    <numFmt numFmtId="180" formatCode="0_);[Red]\(0\)"/>
    <numFmt numFmtId="181" formatCode="_ * #,##0_ ;_ * \-#,##0_ ;_ * &quot;-&quot;??_ ;_ @_ "/>
    <numFmt numFmtId="182" formatCode="0.00_ "/>
    <numFmt numFmtId="183" formatCode="#,##0_ "/>
  </numFmts>
  <fonts count="48">
    <font>
      <sz val="12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8"/>
      <color indexed="8"/>
      <name val="方正大标宋简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color indexed="8"/>
      <name val="方正大标宋简体"/>
      <family val="0"/>
    </font>
    <font>
      <sz val="11"/>
      <color indexed="8"/>
      <name val="宋体"/>
      <family val="0"/>
    </font>
    <font>
      <sz val="16"/>
      <color indexed="8"/>
      <name val="仿宋_GB2312"/>
      <family val="3"/>
    </font>
    <font>
      <sz val="12"/>
      <color indexed="8"/>
      <name val="仿宋_GB2312"/>
      <family val="3"/>
    </font>
    <font>
      <sz val="9"/>
      <color indexed="8"/>
      <name val="宋体"/>
      <family val="0"/>
    </font>
    <font>
      <sz val="10"/>
      <name val="Arial"/>
      <family val="2"/>
    </font>
    <font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20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18"/>
      <color theme="1"/>
      <name val="黑体"/>
      <family val="3"/>
    </font>
    <font>
      <sz val="16"/>
      <color theme="1"/>
      <name val="仿宋_GB2312"/>
      <family val="3"/>
    </font>
    <font>
      <sz val="12"/>
      <color theme="1"/>
      <name val="仿宋_GB2312"/>
      <family val="3"/>
    </font>
    <font>
      <sz val="9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25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8" fillId="0" borderId="3" applyNumberFormat="0" applyFill="0" applyAlignment="0" applyProtection="0"/>
    <xf numFmtId="0" fontId="25" fillId="7" borderId="0" applyNumberFormat="0" applyBorder="0" applyAlignment="0" applyProtection="0"/>
    <xf numFmtId="0" fontId="27" fillId="0" borderId="4" applyNumberFormat="0" applyFill="0" applyAlignment="0" applyProtection="0"/>
    <xf numFmtId="0" fontId="25" fillId="3" borderId="0" applyNumberFormat="0" applyBorder="0" applyAlignment="0" applyProtection="0"/>
    <xf numFmtId="0" fontId="30" fillId="2" borderId="5" applyNumberFormat="0" applyAlignment="0" applyProtection="0"/>
    <xf numFmtId="0" fontId="42" fillId="2" borderId="1" applyNumberFormat="0" applyAlignment="0" applyProtection="0"/>
    <xf numFmtId="0" fontId="26" fillId="8" borderId="6" applyNumberFormat="0" applyAlignment="0" applyProtection="0"/>
    <xf numFmtId="0" fontId="9" fillId="9" borderId="0" applyNumberFormat="0" applyBorder="0" applyAlignment="0" applyProtection="0"/>
    <xf numFmtId="0" fontId="25" fillId="10" borderId="0" applyNumberFormat="0" applyBorder="0" applyAlignment="0" applyProtection="0"/>
    <xf numFmtId="0" fontId="41" fillId="0" borderId="7" applyNumberFormat="0" applyFill="0" applyAlignment="0" applyProtection="0"/>
    <xf numFmtId="0" fontId="39" fillId="0" borderId="8" applyNumberFormat="0" applyFill="0" applyAlignment="0" applyProtection="0"/>
    <xf numFmtId="0" fontId="0" fillId="0" borderId="0">
      <alignment/>
      <protection/>
    </xf>
    <xf numFmtId="0" fontId="40" fillId="9" borderId="0" applyNumberFormat="0" applyBorder="0" applyAlignment="0" applyProtection="0"/>
    <xf numFmtId="0" fontId="29" fillId="11" borderId="0" applyNumberFormat="0" applyBorder="0" applyAlignment="0" applyProtection="0"/>
    <xf numFmtId="0" fontId="9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25" fillId="16" borderId="0" applyNumberFormat="0" applyBorder="0" applyAlignment="0" applyProtection="0"/>
    <xf numFmtId="0" fontId="9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</cellStyleXfs>
  <cellXfs count="20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177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justify" vertical="center"/>
    </xf>
    <xf numFmtId="0" fontId="46" fillId="0" borderId="0" xfId="0" applyFont="1" applyFill="1" applyAlignment="1">
      <alignment horizontal="right" vertical="center"/>
    </xf>
    <xf numFmtId="0" fontId="47" fillId="0" borderId="10" xfId="0" applyFont="1" applyFill="1" applyBorder="1" applyAlignment="1">
      <alignment horizontal="center" vertical="center" wrapText="1"/>
    </xf>
    <xf numFmtId="49" fontId="5" fillId="0" borderId="10" xfId="65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/>
    </xf>
    <xf numFmtId="0" fontId="47" fillId="19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178" fontId="15" fillId="0" borderId="10" xfId="0" applyNumberFormat="1" applyFont="1" applyBorder="1" applyAlignment="1">
      <alignment horizontal="center" vertical="center" wrapText="1"/>
    </xf>
    <xf numFmtId="179" fontId="16" fillId="0" borderId="10" xfId="0" applyNumberFormat="1" applyFont="1" applyBorder="1" applyAlignment="1" applyProtection="1">
      <alignment vertical="center"/>
      <protection locked="0"/>
    </xf>
    <xf numFmtId="0" fontId="17" fillId="0" borderId="10" xfId="0" applyNumberFormat="1" applyFont="1" applyBorder="1" applyAlignment="1" applyProtection="1">
      <alignment horizontal="right"/>
      <protection/>
    </xf>
    <xf numFmtId="180" fontId="18" fillId="0" borderId="10" xfId="0" applyNumberFormat="1" applyFont="1" applyBorder="1" applyAlignment="1" applyProtection="1">
      <alignment vertical="center" wrapText="1"/>
      <protection locked="0"/>
    </xf>
    <xf numFmtId="179" fontId="15" fillId="0" borderId="10" xfId="0" applyNumberFormat="1" applyFont="1" applyBorder="1" applyAlignment="1" applyProtection="1">
      <alignment horizontal="left" vertical="center"/>
      <protection locked="0"/>
    </xf>
    <xf numFmtId="0" fontId="17" fillId="0" borderId="10" xfId="0" applyNumberFormat="1" applyFont="1" applyBorder="1" applyAlignment="1" applyProtection="1">
      <alignment horizontal="right"/>
      <protection locked="0"/>
    </xf>
    <xf numFmtId="0" fontId="15" fillId="0" borderId="10" xfId="0" applyFont="1" applyBorder="1" applyAlignment="1">
      <alignment vertical="center"/>
    </xf>
    <xf numFmtId="180" fontId="16" fillId="0" borderId="10" xfId="0" applyNumberFormat="1" applyFont="1" applyBorder="1" applyAlignment="1">
      <alignment vertical="center"/>
    </xf>
    <xf numFmtId="180" fontId="16" fillId="0" borderId="13" xfId="0" applyNumberFormat="1" applyFont="1" applyBorder="1" applyAlignment="1">
      <alignment vertical="center"/>
    </xf>
    <xf numFmtId="179" fontId="15" fillId="0" borderId="10" xfId="0" applyNumberFormat="1" applyFont="1" applyBorder="1" applyAlignment="1" applyProtection="1">
      <alignment vertical="center"/>
      <protection locked="0"/>
    </xf>
    <xf numFmtId="180" fontId="15" fillId="0" borderId="13" xfId="0" applyNumberFormat="1" applyFont="1" applyBorder="1" applyAlignment="1">
      <alignment vertical="center"/>
    </xf>
    <xf numFmtId="179" fontId="15" fillId="0" borderId="10" xfId="0" applyNumberFormat="1" applyFont="1" applyBorder="1" applyAlignment="1" applyProtection="1">
      <alignment horizontal="right"/>
      <protection locked="0"/>
    </xf>
    <xf numFmtId="180" fontId="15" fillId="0" borderId="10" xfId="0" applyNumberFormat="1" applyFont="1" applyBorder="1" applyAlignment="1" applyProtection="1">
      <alignment horizontal="right"/>
      <protection locked="0"/>
    </xf>
    <xf numFmtId="180" fontId="15" fillId="0" borderId="13" xfId="0" applyNumberFormat="1" applyFont="1" applyBorder="1" applyAlignment="1" applyProtection="1">
      <alignment horizontal="right"/>
      <protection locked="0"/>
    </xf>
    <xf numFmtId="0" fontId="17" fillId="0" borderId="12" xfId="0" applyNumberFormat="1" applyFont="1" applyBorder="1" applyAlignment="1" applyProtection="1">
      <alignment horizontal="right"/>
      <protection locked="0"/>
    </xf>
    <xf numFmtId="0" fontId="15" fillId="0" borderId="12" xfId="0" applyFont="1" applyBorder="1" applyAlignment="1">
      <alignment vertical="center"/>
    </xf>
    <xf numFmtId="180" fontId="15" fillId="0" borderId="16" xfId="0" applyNumberFormat="1" applyFont="1" applyBorder="1" applyAlignment="1">
      <alignment vertical="center"/>
    </xf>
    <xf numFmtId="0" fontId="17" fillId="0" borderId="12" xfId="0" applyNumberFormat="1" applyFont="1" applyBorder="1" applyAlignment="1" applyProtection="1">
      <alignment horizontal="right"/>
      <protection/>
    </xf>
    <xf numFmtId="180" fontId="18" fillId="0" borderId="10" xfId="0" applyNumberFormat="1" applyFont="1" applyBorder="1" applyAlignment="1" applyProtection="1">
      <alignment horizontal="right"/>
      <protection/>
    </xf>
    <xf numFmtId="180" fontId="16" fillId="0" borderId="10" xfId="0" applyNumberFormat="1" applyFont="1" applyBorder="1" applyAlignment="1" applyProtection="1">
      <alignment horizontal="right"/>
      <protection locked="0"/>
    </xf>
    <xf numFmtId="0" fontId="18" fillId="0" borderId="10" xfId="0" applyFont="1" applyBorder="1" applyAlignment="1">
      <alignment vertical="center"/>
    </xf>
    <xf numFmtId="0" fontId="19" fillId="0" borderId="10" xfId="0" applyNumberFormat="1" applyFont="1" applyBorder="1" applyAlignment="1" applyProtection="1">
      <alignment horizontal="right"/>
      <protection locked="0"/>
    </xf>
    <xf numFmtId="0" fontId="19" fillId="0" borderId="10" xfId="0" applyNumberFormat="1" applyFont="1" applyBorder="1" applyAlignment="1" applyProtection="1">
      <alignment horizontal="right"/>
      <protection/>
    </xf>
    <xf numFmtId="0" fontId="0" fillId="0" borderId="9" xfId="0" applyFont="1" applyBorder="1" applyAlignment="1">
      <alignment horizontal="center" vertical="center"/>
    </xf>
    <xf numFmtId="178" fontId="16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180" fontId="15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/>
    </xf>
    <xf numFmtId="180" fontId="20" fillId="0" borderId="10" xfId="0" applyNumberFormat="1" applyFont="1" applyBorder="1" applyAlignment="1" applyProtection="1">
      <alignment horizontal="right"/>
      <protection/>
    </xf>
    <xf numFmtId="180" fontId="16" fillId="0" borderId="10" xfId="0" applyNumberFormat="1" applyFont="1" applyBorder="1" applyAlignment="1" applyProtection="1">
      <alignment horizontal="right"/>
      <protection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180" fontId="18" fillId="0" borderId="10" xfId="0" applyNumberFormat="1" applyFont="1" applyBorder="1" applyAlignment="1" applyProtection="1">
      <alignment horizontal="right"/>
      <protection locked="0"/>
    </xf>
    <xf numFmtId="0" fontId="0" fillId="0" borderId="0" xfId="45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15" fillId="0" borderId="0" xfId="45" applyFont="1" applyAlignment="1">
      <alignment horizontal="center" vertical="center" wrapText="1"/>
      <protection/>
    </xf>
    <xf numFmtId="0" fontId="0" fillId="0" borderId="0" xfId="45" applyAlignment="1">
      <alignment horizontal="left" vertical="center" wrapText="1"/>
      <protection/>
    </xf>
    <xf numFmtId="0" fontId="0" fillId="0" borderId="0" xfId="45" applyFont="1" applyAlignment="1" applyProtection="1">
      <alignment vertical="center" wrapText="1"/>
      <protection locked="0"/>
    </xf>
    <xf numFmtId="43" fontId="15" fillId="0" borderId="0" xfId="22" applyFont="1" applyAlignment="1" applyProtection="1">
      <alignment horizontal="right" vertical="center" wrapText="1"/>
      <protection locked="0"/>
    </xf>
    <xf numFmtId="43" fontId="0" fillId="0" borderId="0" xfId="22" applyFont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0" xfId="45" applyFont="1" applyBorder="1" applyAlignment="1">
      <alignment horizontal="center" vertical="center" wrapText="1"/>
      <protection/>
    </xf>
    <xf numFmtId="0" fontId="1" fillId="0" borderId="0" xfId="45" applyFont="1" applyBorder="1" applyAlignment="1" applyProtection="1">
      <alignment horizontal="left" vertical="center" wrapText="1"/>
      <protection locked="0"/>
    </xf>
    <xf numFmtId="43" fontId="0" fillId="0" borderId="0" xfId="22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45" applyFont="1" applyBorder="1" applyAlignment="1">
      <alignment horizontal="right" vertical="center" wrapText="1"/>
      <protection/>
    </xf>
    <xf numFmtId="43" fontId="15" fillId="0" borderId="0" xfId="22" applyFont="1" applyBorder="1" applyAlignment="1">
      <alignment horizontal="right" vertical="center"/>
    </xf>
    <xf numFmtId="0" fontId="15" fillId="0" borderId="10" xfId="45" applyFont="1" applyBorder="1" applyAlignment="1">
      <alignment horizontal="center" vertical="center" wrapText="1"/>
      <protection/>
    </xf>
    <xf numFmtId="0" fontId="15" fillId="0" borderId="12" xfId="45" applyFont="1" applyBorder="1" applyAlignment="1">
      <alignment horizontal="center" vertical="center" wrapText="1"/>
      <protection/>
    </xf>
    <xf numFmtId="0" fontId="15" fillId="0" borderId="12" xfId="45" applyFont="1" applyBorder="1" applyAlignment="1">
      <alignment vertical="center" wrapText="1"/>
      <protection/>
    </xf>
    <xf numFmtId="0" fontId="15" fillId="0" borderId="10" xfId="45" applyFont="1" applyBorder="1" applyAlignment="1">
      <alignment vertical="center" wrapText="1"/>
      <protection/>
    </xf>
    <xf numFmtId="0" fontId="15" fillId="0" borderId="10" xfId="45" applyFont="1" applyBorder="1" applyAlignment="1">
      <alignment horizontal="left" vertical="center" wrapText="1"/>
      <protection/>
    </xf>
    <xf numFmtId="0" fontId="0" fillId="0" borderId="10" xfId="45" applyBorder="1" applyAlignment="1">
      <alignment horizontal="center" vertical="center" wrapText="1"/>
      <protection/>
    </xf>
    <xf numFmtId="0" fontId="0" fillId="0" borderId="10" xfId="45" applyFont="1" applyBorder="1" applyAlignment="1">
      <alignment horizontal="center" vertical="center" wrapText="1"/>
      <protection/>
    </xf>
    <xf numFmtId="0" fontId="0" fillId="0" borderId="10" xfId="45" applyBorder="1" applyAlignment="1">
      <alignment horizontal="left" vertical="center" wrapText="1"/>
      <protection/>
    </xf>
    <xf numFmtId="0" fontId="0" fillId="0" borderId="0" xfId="45" applyBorder="1" applyAlignment="1">
      <alignment horizontal="center" vertical="center" wrapText="1"/>
      <protection/>
    </xf>
    <xf numFmtId="0" fontId="15" fillId="0" borderId="0" xfId="45" applyFont="1" applyBorder="1" applyAlignment="1" applyProtection="1">
      <alignment horizontal="left" vertical="center" wrapText="1"/>
      <protection locked="0"/>
    </xf>
    <xf numFmtId="0" fontId="0" fillId="0" borderId="0" xfId="45" applyFont="1" applyAlignment="1" applyProtection="1">
      <alignment vertical="center"/>
      <protection locked="0"/>
    </xf>
    <xf numFmtId="0" fontId="1" fillId="0" borderId="10" xfId="45" applyFont="1" applyBorder="1" applyAlignment="1" applyProtection="1">
      <alignment horizontal="center" vertical="center"/>
      <protection locked="0"/>
    </xf>
    <xf numFmtId="43" fontId="1" fillId="0" borderId="10" xfId="22" applyFont="1" applyBorder="1" applyAlignment="1">
      <alignment horizontal="center" vertical="center" wrapText="1"/>
    </xf>
    <xf numFmtId="0" fontId="22" fillId="0" borderId="10" xfId="45" applyFont="1" applyBorder="1" applyAlignment="1" applyProtection="1">
      <alignment horizontal="left" vertical="center" wrapText="1"/>
      <protection locked="0"/>
    </xf>
    <xf numFmtId="177" fontId="1" fillId="0" borderId="10" xfId="45" applyNumberFormat="1" applyFont="1" applyBorder="1" applyAlignment="1" applyProtection="1">
      <alignment horizontal="center" vertical="center" wrapText="1"/>
      <protection locked="0"/>
    </xf>
    <xf numFmtId="0" fontId="22" fillId="0" borderId="10" xfId="45" applyFont="1" applyBorder="1" applyAlignment="1" applyProtection="1">
      <alignment vertical="center" wrapText="1"/>
      <protection locked="0"/>
    </xf>
    <xf numFmtId="177" fontId="1" fillId="0" borderId="10" xfId="45" applyNumberFormat="1" applyFont="1" applyBorder="1" applyAlignment="1" applyProtection="1">
      <alignment horizontal="center" vertical="center" wrapText="1"/>
      <protection/>
    </xf>
    <xf numFmtId="0" fontId="1" fillId="0" borderId="10" xfId="45" applyFont="1" applyBorder="1" applyAlignment="1" applyProtection="1">
      <alignment vertical="center" wrapText="1"/>
      <protection locked="0"/>
    </xf>
    <xf numFmtId="177" fontId="1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45" applyFont="1" applyBorder="1" applyAlignment="1" applyProtection="1">
      <alignment horizontal="center" vertical="center" wrapText="1"/>
      <protection locked="0"/>
    </xf>
    <xf numFmtId="0" fontId="1" fillId="0" borderId="10" xfId="45" applyFont="1" applyBorder="1" applyAlignment="1" applyProtection="1">
      <alignment horizontal="left" vertical="center" wrapText="1"/>
      <protection locked="0"/>
    </xf>
    <xf numFmtId="177" fontId="22" fillId="0" borderId="10" xfId="45" applyNumberFormat="1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43" fontId="0" fillId="0" borderId="0" xfId="22" applyFont="1" applyAlignment="1">
      <alignment vertical="center"/>
    </xf>
    <xf numFmtId="43" fontId="15" fillId="0" borderId="0" xfId="22" applyFont="1" applyAlignment="1">
      <alignment horizontal="right" vertical="center"/>
    </xf>
    <xf numFmtId="43" fontId="1" fillId="0" borderId="10" xfId="22" applyFont="1" applyBorder="1" applyAlignment="1" applyProtection="1">
      <alignment horizontal="center" vertical="center" wrapText="1"/>
      <protection locked="0"/>
    </xf>
    <xf numFmtId="181" fontId="1" fillId="0" borderId="10" xfId="22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horizontal="left" vertical="center"/>
    </xf>
    <xf numFmtId="181" fontId="1" fillId="0" borderId="10" xfId="22" applyNumberFormat="1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181" fontId="1" fillId="0" borderId="10" xfId="22" applyNumberFormat="1" applyFont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181" fontId="1" fillId="0" borderId="10" xfId="22" applyNumberFormat="1" applyFont="1" applyFill="1" applyBorder="1" applyAlignment="1" applyProtection="1">
      <alignment vertical="center" wrapText="1"/>
      <protection locked="0"/>
    </xf>
    <xf numFmtId="0" fontId="15" fillId="0" borderId="10" xfId="45" applyFont="1" applyBorder="1" applyAlignment="1" applyProtection="1">
      <alignment vertical="center" wrapText="1"/>
      <protection locked="0"/>
    </xf>
    <xf numFmtId="0" fontId="1" fillId="0" borderId="0" xfId="0" applyFont="1" applyAlignment="1">
      <alignment/>
    </xf>
    <xf numFmtId="0" fontId="15" fillId="0" borderId="10" xfId="45" applyFont="1" applyBorder="1" applyAlignment="1" applyProtection="1">
      <alignment horizontal="left" vertical="center" wrapText="1"/>
      <protection locked="0"/>
    </xf>
    <xf numFmtId="43" fontId="22" fillId="0" borderId="10" xfId="22" applyFont="1" applyBorder="1" applyAlignment="1" applyProtection="1">
      <alignment horizontal="center" vertical="center" wrapText="1"/>
      <protection locked="0"/>
    </xf>
    <xf numFmtId="0" fontId="22" fillId="0" borderId="11" xfId="45" applyFont="1" applyBorder="1" applyAlignment="1" applyProtection="1">
      <alignment horizontal="center" vertical="center" wrapText="1"/>
      <protection locked="0"/>
    </xf>
    <xf numFmtId="181" fontId="1" fillId="0" borderId="11" xfId="22" applyNumberFormat="1" applyFont="1" applyBorder="1" applyAlignment="1" applyProtection="1">
      <alignment horizontal="right" vertical="center" wrapText="1"/>
      <protection locked="0"/>
    </xf>
    <xf numFmtId="0" fontId="1" fillId="0" borderId="11" xfId="0" applyFont="1" applyBorder="1" applyAlignment="1">
      <alignment/>
    </xf>
    <xf numFmtId="0" fontId="22" fillId="0" borderId="10" xfId="45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vertical="center"/>
    </xf>
    <xf numFmtId="43" fontId="0" fillId="0" borderId="0" xfId="22" applyFont="1" applyAlignment="1">
      <alignment horizontal="left" vertical="center"/>
    </xf>
    <xf numFmtId="179" fontId="0" fillId="0" borderId="0" xfId="0" applyNumberFormat="1" applyFont="1" applyFill="1" applyAlignment="1">
      <alignment vertical="center"/>
    </xf>
    <xf numFmtId="43" fontId="0" fillId="0" borderId="9" xfId="22" applyFont="1" applyBorder="1" applyAlignment="1">
      <alignment horizontal="left" vertical="center" wrapText="1"/>
    </xf>
    <xf numFmtId="0" fontId="0" fillId="0" borderId="10" xfId="45" applyFont="1" applyBorder="1" applyAlignment="1" applyProtection="1">
      <alignment horizontal="center" vertical="center" wrapText="1"/>
      <protection locked="0"/>
    </xf>
    <xf numFmtId="43" fontId="0" fillId="0" borderId="10" xfId="22" applyFont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3" fontId="0" fillId="0" borderId="10" xfId="22" applyFont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10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181" fontId="1" fillId="0" borderId="10" xfId="22" applyNumberFormat="1" applyFont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3" fontId="0" fillId="0" borderId="10" xfId="22" applyFont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9" xfId="45" applyFont="1" applyBorder="1" applyAlignment="1">
      <alignment horizontal="right" vertical="center"/>
      <protection/>
    </xf>
    <xf numFmtId="179" fontId="1" fillId="0" borderId="10" xfId="0" applyNumberFormat="1" applyFont="1" applyFill="1" applyBorder="1" applyAlignment="1">
      <alignment horizontal="center" vertical="center" wrapText="1"/>
    </xf>
    <xf numFmtId="0" fontId="16" fillId="0" borderId="10" xfId="45" applyFont="1" applyBorder="1" applyAlignment="1" applyProtection="1">
      <alignment horizontal="left" vertical="center" wrapText="1"/>
      <protection locked="0"/>
    </xf>
    <xf numFmtId="182" fontId="15" fillId="0" borderId="10" xfId="45" applyNumberFormat="1" applyFont="1" applyBorder="1" applyAlignment="1" applyProtection="1">
      <alignment horizontal="right" vertical="center" wrapText="1"/>
      <protection/>
    </xf>
    <xf numFmtId="182" fontId="15" fillId="0" borderId="10" xfId="45" applyNumberFormat="1" applyFont="1" applyBorder="1" applyAlignment="1" applyProtection="1">
      <alignment vertical="center" wrapText="1"/>
      <protection/>
    </xf>
    <xf numFmtId="0" fontId="0" fillId="0" borderId="10" xfId="0" applyFill="1" applyBorder="1" applyAlignment="1">
      <alignment horizontal="center" vertical="center"/>
    </xf>
    <xf numFmtId="0" fontId="16" fillId="0" borderId="10" xfId="45" applyFont="1" applyBorder="1" applyAlignment="1" applyProtection="1">
      <alignment vertical="center" wrapText="1"/>
      <protection locked="0"/>
    </xf>
    <xf numFmtId="182" fontId="15" fillId="0" borderId="10" xfId="45" applyNumberFormat="1" applyFont="1" applyBorder="1" applyAlignment="1" applyProtection="1">
      <alignment vertical="center" wrapText="1"/>
      <protection locked="0"/>
    </xf>
    <xf numFmtId="182" fontId="15" fillId="0" borderId="10" xfId="45" applyNumberFormat="1" applyFont="1" applyFill="1" applyBorder="1" applyAlignment="1" applyProtection="1">
      <alignment vertical="center" wrapText="1"/>
      <protection locked="0"/>
    </xf>
    <xf numFmtId="0" fontId="15" fillId="0" borderId="10" xfId="45" applyFont="1" applyBorder="1" applyAlignment="1" applyProtection="1">
      <alignment horizontal="center" vertical="center" wrapText="1"/>
      <protection locked="0"/>
    </xf>
    <xf numFmtId="182" fontId="15" fillId="0" borderId="10" xfId="45" applyNumberFormat="1" applyFont="1" applyBorder="1" applyAlignment="1" applyProtection="1">
      <alignment horizontal="right" vertical="center" wrapText="1"/>
      <protection locked="0"/>
    </xf>
    <xf numFmtId="182" fontId="15" fillId="0" borderId="10" xfId="45" applyNumberFormat="1" applyFont="1" applyBorder="1" applyAlignment="1" applyProtection="1">
      <alignment horizontal="center" vertical="center" wrapText="1"/>
      <protection locked="0"/>
    </xf>
    <xf numFmtId="182" fontId="16" fillId="0" borderId="10" xfId="45" applyNumberFormat="1" applyFont="1" applyBorder="1" applyAlignment="1" applyProtection="1">
      <alignment vertical="center" wrapText="1"/>
      <protection/>
    </xf>
    <xf numFmtId="0" fontId="23" fillId="0" borderId="0" xfId="0" applyFont="1" applyFill="1" applyAlignment="1">
      <alignment horizontal="center" vertical="center" wrapText="1"/>
    </xf>
    <xf numFmtId="43" fontId="0" fillId="0" borderId="0" xfId="22" applyFont="1" applyBorder="1" applyAlignment="1">
      <alignment horizontal="right" vertical="center" wrapText="1"/>
    </xf>
    <xf numFmtId="10" fontId="0" fillId="0" borderId="0" xfId="22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43" fontId="15" fillId="0" borderId="10" xfId="22" applyFont="1" applyBorder="1" applyAlignment="1" applyProtection="1">
      <alignment horizontal="center" vertical="center" wrapText="1"/>
      <protection locked="0"/>
    </xf>
    <xf numFmtId="10" fontId="15" fillId="0" borderId="10" xfId="22" applyNumberFormat="1" applyFont="1" applyBorder="1" applyAlignment="1" applyProtection="1">
      <alignment horizontal="center" vertical="center" wrapText="1"/>
      <protection locked="0"/>
    </xf>
    <xf numFmtId="0" fontId="16" fillId="0" borderId="10" xfId="45" applyFont="1" applyBorder="1" applyAlignment="1" applyProtection="1">
      <alignment horizontal="center" vertical="center" wrapText="1"/>
      <protection locked="0"/>
    </xf>
    <xf numFmtId="183" fontId="24" fillId="0" borderId="10" xfId="22" applyNumberFormat="1" applyFont="1" applyBorder="1" applyAlignment="1" applyProtection="1">
      <alignment horizontal="right" vertical="center" wrapText="1"/>
      <protection/>
    </xf>
    <xf numFmtId="10" fontId="16" fillId="0" borderId="10" xfId="22" applyNumberFormat="1" applyFont="1" applyBorder="1" applyAlignment="1" applyProtection="1">
      <alignment horizontal="right" vertical="center" wrapText="1"/>
      <protection/>
    </xf>
    <xf numFmtId="183" fontId="24" fillId="0" borderId="10" xfId="22" applyNumberFormat="1" applyFont="1" applyBorder="1" applyAlignment="1">
      <alignment vertical="center" wrapText="1"/>
    </xf>
    <xf numFmtId="0" fontId="15" fillId="0" borderId="10" xfId="45" applyFont="1" applyBorder="1" applyAlignment="1" applyProtection="1">
      <alignment horizontal="right" vertical="center" wrapText="1"/>
      <protection locked="0"/>
    </xf>
    <xf numFmtId="180" fontId="15" fillId="0" borderId="10" xfId="22" applyNumberFormat="1" applyFont="1" applyBorder="1" applyAlignment="1" applyProtection="1">
      <alignment horizontal="right" vertical="center" wrapText="1"/>
      <protection/>
    </xf>
    <xf numFmtId="10" fontId="15" fillId="0" borderId="10" xfId="22" applyNumberFormat="1" applyFont="1" applyBorder="1" applyAlignment="1" applyProtection="1">
      <alignment horizontal="right" vertical="center" wrapText="1"/>
      <protection/>
    </xf>
    <xf numFmtId="0" fontId="15" fillId="0" borderId="10" xfId="0" applyFont="1" applyFill="1" applyBorder="1" applyAlignment="1">
      <alignment horizontal="left" vertical="center" wrapText="1"/>
    </xf>
    <xf numFmtId="177" fontId="15" fillId="0" borderId="10" xfId="0" applyNumberFormat="1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180" fontId="15" fillId="0" borderId="10" xfId="22" applyNumberFormat="1" applyFont="1" applyBorder="1" applyAlignment="1" applyProtection="1">
      <alignment horizontal="right" vertical="center" wrapText="1"/>
      <protection locked="0"/>
    </xf>
    <xf numFmtId="0" fontId="15" fillId="0" borderId="10" xfId="0" applyFont="1" applyFill="1" applyBorder="1" applyAlignment="1">
      <alignment vertical="center" wrapText="1"/>
    </xf>
    <xf numFmtId="177" fontId="15" fillId="0" borderId="10" xfId="0" applyNumberFormat="1" applyFont="1" applyFill="1" applyBorder="1" applyAlignment="1">
      <alignment vertical="center" wrapText="1"/>
    </xf>
    <xf numFmtId="180" fontId="15" fillId="0" borderId="10" xfId="45" applyNumberFormat="1" applyFont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15" fillId="0" borderId="10" xfId="45" applyFont="1" applyFill="1" applyBorder="1" applyAlignment="1" applyProtection="1">
      <alignment horizontal="right" vertical="center" wrapText="1"/>
      <protection locked="0"/>
    </xf>
    <xf numFmtId="43" fontId="15" fillId="0" borderId="10" xfId="22" applyNumberFormat="1" applyFont="1" applyBorder="1" applyAlignment="1" applyProtection="1">
      <alignment horizontal="right" vertical="center" wrapText="1"/>
      <protection/>
    </xf>
    <xf numFmtId="43" fontId="15" fillId="0" borderId="10" xfId="22" applyFont="1" applyBorder="1" applyAlignment="1" applyProtection="1">
      <alignment horizontal="right" vertical="center" wrapText="1"/>
      <protection locked="0"/>
    </xf>
    <xf numFmtId="0" fontId="15" fillId="0" borderId="17" xfId="0" applyFont="1" applyFill="1" applyBorder="1" applyAlignment="1">
      <alignment vertical="center" wrapText="1"/>
    </xf>
    <xf numFmtId="0" fontId="15" fillId="0" borderId="17" xfId="45" applyFont="1" applyFill="1" applyBorder="1" applyAlignment="1" applyProtection="1">
      <alignment vertical="center" wrapText="1"/>
      <protection locked="0"/>
    </xf>
    <xf numFmtId="0" fontId="15" fillId="0" borderId="10" xfId="22" applyNumberFormat="1" applyFont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vertical="center"/>
    </xf>
    <xf numFmtId="10" fontId="15" fillId="0" borderId="10" xfId="22" applyNumberFormat="1" applyFont="1" applyBorder="1" applyAlignment="1" applyProtection="1">
      <alignment horizontal="right" vertical="center" wrapText="1"/>
      <protection locked="0"/>
    </xf>
    <xf numFmtId="0" fontId="15" fillId="0" borderId="0" xfId="0" applyFont="1" applyFill="1" applyAlignment="1">
      <alignment vertical="center" wrapText="1"/>
    </xf>
    <xf numFmtId="10" fontId="23" fillId="0" borderId="0" xfId="0" applyNumberFormat="1" applyFont="1" applyFill="1" applyAlignment="1">
      <alignment horizontal="center" vertical="center" wrapText="1"/>
    </xf>
    <xf numFmtId="43" fontId="0" fillId="0" borderId="9" xfId="22" applyFont="1" applyBorder="1" applyAlignment="1">
      <alignment horizontal="center" vertical="center" wrapText="1"/>
    </xf>
    <xf numFmtId="43" fontId="15" fillId="0" borderId="10" xfId="22" applyFont="1" applyBorder="1" applyAlignment="1">
      <alignment horizontal="center" vertical="center" wrapText="1"/>
    </xf>
    <xf numFmtId="10" fontId="16" fillId="0" borderId="10" xfId="22" applyNumberFormat="1" applyFont="1" applyBorder="1" applyAlignment="1">
      <alignment vertical="center" wrapText="1"/>
    </xf>
    <xf numFmtId="183" fontId="15" fillId="0" borderId="10" xfId="22" applyNumberFormat="1" applyFont="1" applyBorder="1" applyAlignment="1">
      <alignment vertical="center" wrapText="1"/>
    </xf>
    <xf numFmtId="10" fontId="15" fillId="0" borderId="10" xfId="22" applyNumberFormat="1" applyFont="1" applyBorder="1" applyAlignment="1">
      <alignment vertical="center" wrapText="1"/>
    </xf>
    <xf numFmtId="43" fontId="15" fillId="0" borderId="10" xfId="22" applyFont="1" applyBorder="1" applyAlignment="1">
      <alignment vertical="center" wrapText="1"/>
    </xf>
    <xf numFmtId="43" fontId="15" fillId="0" borderId="0" xfId="22" applyFont="1" applyAlignment="1">
      <alignment vertical="center" wrapText="1"/>
    </xf>
    <xf numFmtId="10" fontId="15" fillId="0" borderId="0" xfId="22" applyNumberFormat="1" applyFont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2011年泽国镇财政预算收入测算表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2013年政府采购（专用基金）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SheetLayoutView="100" workbookViewId="0" topLeftCell="A12">
      <selection activeCell="L13" sqref="L13"/>
    </sheetView>
  </sheetViews>
  <sheetFormatPr defaultColWidth="8.75390625" defaultRowHeight="14.25"/>
  <cols>
    <col min="1" max="1" width="24.625" style="1" customWidth="1"/>
    <col min="2" max="2" width="6.75390625" style="1" customWidth="1"/>
    <col min="3" max="3" width="7.25390625" style="1" customWidth="1"/>
    <col min="4" max="4" width="6.625" style="1" customWidth="1"/>
    <col min="5" max="5" width="8.375" style="1" customWidth="1"/>
    <col min="6" max="6" width="24.625" style="1" customWidth="1"/>
    <col min="7" max="7" width="10.125" style="1" customWidth="1"/>
    <col min="8" max="8" width="7.375" style="1" customWidth="1"/>
    <col min="9" max="9" width="7.25390625" style="1" customWidth="1"/>
    <col min="10" max="10" width="8.375" style="1" customWidth="1"/>
    <col min="11" max="16384" width="8.75390625" style="1" customWidth="1"/>
  </cols>
  <sheetData>
    <row r="1" s="1" customFormat="1" ht="15">
      <c r="A1" s="79" t="s">
        <v>0</v>
      </c>
    </row>
    <row r="2" spans="1:10" s="1" customFormat="1" ht="21.75">
      <c r="A2" s="162" t="s">
        <v>1</v>
      </c>
      <c r="B2" s="162"/>
      <c r="C2" s="162"/>
      <c r="D2" s="162"/>
      <c r="E2" s="162"/>
      <c r="F2" s="162"/>
      <c r="G2" s="162"/>
      <c r="H2" s="162"/>
      <c r="I2" s="162"/>
      <c r="J2" s="193"/>
    </row>
    <row r="3" spans="1:10" s="1" customFormat="1" ht="15">
      <c r="A3" s="76" t="s">
        <v>2</v>
      </c>
      <c r="B3" s="76"/>
      <c r="C3" s="76"/>
      <c r="D3" s="163"/>
      <c r="E3" s="164"/>
      <c r="F3" s="165"/>
      <c r="G3" s="165"/>
      <c r="H3" s="165"/>
      <c r="I3" s="194" t="s">
        <v>3</v>
      </c>
      <c r="J3" s="194"/>
    </row>
    <row r="4" spans="1:10" s="1" customFormat="1" ht="36">
      <c r="A4" s="158" t="s">
        <v>4</v>
      </c>
      <c r="B4" s="158" t="s">
        <v>5</v>
      </c>
      <c r="C4" s="158" t="s">
        <v>6</v>
      </c>
      <c r="D4" s="166" t="s">
        <v>7</v>
      </c>
      <c r="E4" s="167" t="s">
        <v>8</v>
      </c>
      <c r="F4" s="158" t="s">
        <v>4</v>
      </c>
      <c r="G4" s="158" t="s">
        <v>5</v>
      </c>
      <c r="H4" s="158" t="s">
        <v>6</v>
      </c>
      <c r="I4" s="195" t="s">
        <v>7</v>
      </c>
      <c r="J4" s="167" t="s">
        <v>8</v>
      </c>
    </row>
    <row r="5" spans="1:10" s="1" customFormat="1" ht="23.25" customHeight="1">
      <c r="A5" s="168" t="s">
        <v>9</v>
      </c>
      <c r="B5" s="169">
        <f>SUM(B6,B7,B8,B9,B14,B18)</f>
        <v>15527</v>
      </c>
      <c r="C5" s="169">
        <f>SUM(C6,C7,C8,C9,C14,C18)</f>
        <v>13940</v>
      </c>
      <c r="D5" s="169">
        <f>SUM(D6,D7,D8,D9,D14,D18)</f>
        <v>10803</v>
      </c>
      <c r="E5" s="170">
        <f aca="true" t="shared" si="0" ref="E5:E10">D5/C5</f>
        <v>0.7749641319942612</v>
      </c>
      <c r="F5" s="168" t="s">
        <v>10</v>
      </c>
      <c r="G5" s="171">
        <f>SUM(G6:G22)</f>
        <v>15527</v>
      </c>
      <c r="H5" s="171">
        <f>SUM(H6:H22)</f>
        <v>13940</v>
      </c>
      <c r="I5" s="171">
        <f>SUM(I6:I22)</f>
        <v>13777</v>
      </c>
      <c r="J5" s="196">
        <f aca="true" t="shared" si="1" ref="J5:J8">I5/H5</f>
        <v>0.9883070301291248</v>
      </c>
    </row>
    <row r="6" spans="1:10" s="1" customFormat="1" ht="23.25" customHeight="1">
      <c r="A6" s="122" t="s">
        <v>11</v>
      </c>
      <c r="B6" s="172">
        <v>1381</v>
      </c>
      <c r="C6" s="112">
        <v>1381</v>
      </c>
      <c r="D6" s="173">
        <v>1555</v>
      </c>
      <c r="E6" s="174">
        <f t="shared" si="0"/>
        <v>1.1259956553222303</v>
      </c>
      <c r="F6" s="175" t="s">
        <v>12</v>
      </c>
      <c r="G6" s="176">
        <v>1330</v>
      </c>
      <c r="H6" s="177">
        <v>1343</v>
      </c>
      <c r="I6" s="197">
        <v>1518</v>
      </c>
      <c r="J6" s="198">
        <f t="shared" si="1"/>
        <v>1.1303052866716308</v>
      </c>
    </row>
    <row r="7" spans="1:10" s="1" customFormat="1" ht="23.25" customHeight="1">
      <c r="A7" s="120" t="s">
        <v>13</v>
      </c>
      <c r="B7" s="172">
        <v>41</v>
      </c>
      <c r="C7" s="116">
        <v>41</v>
      </c>
      <c r="D7" s="173">
        <v>41</v>
      </c>
      <c r="E7" s="174">
        <f t="shared" si="0"/>
        <v>1</v>
      </c>
      <c r="F7" s="175" t="s">
        <v>14</v>
      </c>
      <c r="G7" s="176">
        <v>420</v>
      </c>
      <c r="H7" s="142">
        <v>320</v>
      </c>
      <c r="I7" s="197">
        <v>409</v>
      </c>
      <c r="J7" s="198">
        <f t="shared" si="1"/>
        <v>1.278125</v>
      </c>
    </row>
    <row r="8" spans="1:10" s="1" customFormat="1" ht="23.25" customHeight="1">
      <c r="A8" s="120" t="s">
        <v>15</v>
      </c>
      <c r="B8" s="172">
        <v>200</v>
      </c>
      <c r="C8" s="116">
        <v>200</v>
      </c>
      <c r="D8" s="178">
        <v>80</v>
      </c>
      <c r="E8" s="174">
        <f t="shared" si="0"/>
        <v>0.4</v>
      </c>
      <c r="F8" s="179" t="s">
        <v>16</v>
      </c>
      <c r="G8" s="176">
        <v>822</v>
      </c>
      <c r="H8" s="142">
        <v>822</v>
      </c>
      <c r="I8" s="197">
        <v>553</v>
      </c>
      <c r="J8" s="198">
        <f t="shared" si="1"/>
        <v>0.6727493917274939</v>
      </c>
    </row>
    <row r="9" spans="1:10" s="1" customFormat="1" ht="23.25" customHeight="1">
      <c r="A9" s="120" t="s">
        <v>17</v>
      </c>
      <c r="B9" s="172">
        <v>3200</v>
      </c>
      <c r="C9" s="116">
        <v>2213</v>
      </c>
      <c r="D9" s="178">
        <v>392</v>
      </c>
      <c r="E9" s="174">
        <f t="shared" si="0"/>
        <v>0.17713511070944418</v>
      </c>
      <c r="F9" s="175" t="s">
        <v>18</v>
      </c>
      <c r="G9" s="180"/>
      <c r="H9" s="142"/>
      <c r="I9" s="197"/>
      <c r="J9" s="198"/>
    </row>
    <row r="10" spans="1:10" s="1" customFormat="1" ht="23.25" customHeight="1">
      <c r="A10" s="120" t="s">
        <v>19</v>
      </c>
      <c r="B10" s="172">
        <v>3000</v>
      </c>
      <c r="C10" s="116">
        <v>2013</v>
      </c>
      <c r="D10" s="178">
        <v>372</v>
      </c>
      <c r="E10" s="174">
        <f t="shared" si="0"/>
        <v>0.18479880774962743</v>
      </c>
      <c r="F10" s="175" t="s">
        <v>20</v>
      </c>
      <c r="G10" s="176">
        <v>252</v>
      </c>
      <c r="H10" s="142">
        <v>252</v>
      </c>
      <c r="I10" s="197">
        <v>188</v>
      </c>
      <c r="J10" s="198">
        <f aca="true" t="shared" si="2" ref="J10:J17">I10/H10</f>
        <v>0.746031746031746</v>
      </c>
    </row>
    <row r="11" spans="1:10" s="1" customFormat="1" ht="23.25" customHeight="1">
      <c r="A11" s="120" t="s">
        <v>21</v>
      </c>
      <c r="B11" s="172"/>
      <c r="C11" s="112"/>
      <c r="D11" s="181"/>
      <c r="E11" s="174"/>
      <c r="F11" s="175" t="s">
        <v>22</v>
      </c>
      <c r="G11" s="176">
        <v>2116</v>
      </c>
      <c r="H11" s="142">
        <v>2116</v>
      </c>
      <c r="I11" s="197">
        <v>1813</v>
      </c>
      <c r="J11" s="198">
        <f t="shared" si="2"/>
        <v>0.8568052930056711</v>
      </c>
    </row>
    <row r="12" spans="1:10" s="1" customFormat="1" ht="23.25" customHeight="1">
      <c r="A12" s="120" t="s">
        <v>23</v>
      </c>
      <c r="B12" s="172"/>
      <c r="C12" s="116"/>
      <c r="D12" s="178"/>
      <c r="E12" s="174"/>
      <c r="F12" s="175" t="s">
        <v>24</v>
      </c>
      <c r="G12" s="176">
        <v>520</v>
      </c>
      <c r="H12" s="142">
        <v>520</v>
      </c>
      <c r="I12" s="197">
        <v>576</v>
      </c>
      <c r="J12" s="198">
        <f t="shared" si="2"/>
        <v>1.1076923076923078</v>
      </c>
    </row>
    <row r="13" spans="1:10" s="1" customFormat="1" ht="23.25" customHeight="1">
      <c r="A13" s="120" t="s">
        <v>25</v>
      </c>
      <c r="B13" s="172">
        <v>200</v>
      </c>
      <c r="C13" s="116">
        <v>200</v>
      </c>
      <c r="D13" s="178">
        <v>20</v>
      </c>
      <c r="E13" s="174">
        <f aca="true" t="shared" si="3" ref="E13:E16">D13/C13</f>
        <v>0.1</v>
      </c>
      <c r="F13" s="175" t="s">
        <v>26</v>
      </c>
      <c r="G13" s="176">
        <v>3237</v>
      </c>
      <c r="H13" s="142">
        <v>2237</v>
      </c>
      <c r="I13" s="197">
        <v>1084</v>
      </c>
      <c r="J13" s="198">
        <f t="shared" si="2"/>
        <v>0.4845775592311131</v>
      </c>
    </row>
    <row r="14" spans="1:10" s="1" customFormat="1" ht="23.25" customHeight="1">
      <c r="A14" s="120" t="s">
        <v>27</v>
      </c>
      <c r="B14" s="182">
        <v>5200</v>
      </c>
      <c r="C14" s="116">
        <v>4600</v>
      </c>
      <c r="D14" s="183">
        <v>4323</v>
      </c>
      <c r="E14" s="174">
        <f t="shared" si="3"/>
        <v>0.9397826086956522</v>
      </c>
      <c r="F14" s="179" t="s">
        <v>28</v>
      </c>
      <c r="G14" s="176">
        <v>4890</v>
      </c>
      <c r="H14" s="142">
        <v>4390</v>
      </c>
      <c r="I14" s="197">
        <v>4198</v>
      </c>
      <c r="J14" s="198">
        <f t="shared" si="2"/>
        <v>0.9562642369020501</v>
      </c>
    </row>
    <row r="15" spans="1:10" s="1" customFormat="1" ht="23.25" customHeight="1">
      <c r="A15" s="120" t="s">
        <v>29</v>
      </c>
      <c r="B15" s="184">
        <v>4000</v>
      </c>
      <c r="C15" s="119">
        <v>3400</v>
      </c>
      <c r="D15" s="178">
        <v>4026</v>
      </c>
      <c r="E15" s="174">
        <f t="shared" si="3"/>
        <v>1.1841176470588235</v>
      </c>
      <c r="F15" s="179" t="s">
        <v>30</v>
      </c>
      <c r="G15" s="180">
        <v>1231</v>
      </c>
      <c r="H15" s="142">
        <v>1231</v>
      </c>
      <c r="I15" s="197">
        <v>2837</v>
      </c>
      <c r="J15" s="198">
        <f t="shared" si="2"/>
        <v>2.304630381803412</v>
      </c>
    </row>
    <row r="16" spans="1:10" s="1" customFormat="1" ht="23.25" customHeight="1">
      <c r="A16" s="120" t="s">
        <v>31</v>
      </c>
      <c r="B16" s="172">
        <v>1200</v>
      </c>
      <c r="C16" s="116">
        <v>1200</v>
      </c>
      <c r="D16" s="178">
        <v>297</v>
      </c>
      <c r="E16" s="174">
        <f t="shared" si="3"/>
        <v>0.2475</v>
      </c>
      <c r="F16" s="175" t="s">
        <v>32</v>
      </c>
      <c r="G16" s="176">
        <v>200</v>
      </c>
      <c r="H16" s="143">
        <v>200</v>
      </c>
      <c r="I16" s="197">
        <v>393</v>
      </c>
      <c r="J16" s="198">
        <f t="shared" si="2"/>
        <v>1.965</v>
      </c>
    </row>
    <row r="17" spans="1:10" s="1" customFormat="1" ht="23.25" customHeight="1">
      <c r="A17" s="120" t="s">
        <v>33</v>
      </c>
      <c r="B17" s="172"/>
      <c r="D17" s="178"/>
      <c r="E17" s="174"/>
      <c r="F17" s="175" t="s">
        <v>34</v>
      </c>
      <c r="G17" s="180">
        <v>144</v>
      </c>
      <c r="H17" s="144">
        <v>144</v>
      </c>
      <c r="I17" s="197">
        <v>97</v>
      </c>
      <c r="J17" s="198">
        <f t="shared" si="2"/>
        <v>0.6736111111111112</v>
      </c>
    </row>
    <row r="18" spans="1:10" s="1" customFormat="1" ht="23.25" customHeight="1">
      <c r="A18" s="120" t="s">
        <v>35</v>
      </c>
      <c r="B18" s="172">
        <v>5505</v>
      </c>
      <c r="C18" s="116">
        <v>5505</v>
      </c>
      <c r="D18" s="178">
        <v>4412</v>
      </c>
      <c r="E18" s="174">
        <f>D18/C18</f>
        <v>0.8014532243415077</v>
      </c>
      <c r="F18" s="179" t="s">
        <v>36</v>
      </c>
      <c r="G18" s="180">
        <v>5</v>
      </c>
      <c r="H18" s="144">
        <v>5</v>
      </c>
      <c r="I18" s="197"/>
      <c r="J18" s="198">
        <f>I18/H18</f>
        <v>0</v>
      </c>
    </row>
    <row r="19" spans="1:10" s="1" customFormat="1" ht="23.25" customHeight="1">
      <c r="A19" s="120" t="s">
        <v>37</v>
      </c>
      <c r="B19" s="172"/>
      <c r="C19" s="172"/>
      <c r="D19" s="173"/>
      <c r="E19" s="185"/>
      <c r="F19" s="179" t="s">
        <v>38</v>
      </c>
      <c r="G19" s="180">
        <v>60</v>
      </c>
      <c r="H19" s="144">
        <v>60</v>
      </c>
      <c r="I19" s="197"/>
      <c r="J19" s="198">
        <f>I19/H19</f>
        <v>0</v>
      </c>
    </row>
    <row r="20" spans="1:10" s="1" customFormat="1" ht="23.25" customHeight="1">
      <c r="A20" s="120" t="s">
        <v>39</v>
      </c>
      <c r="B20" s="172"/>
      <c r="C20" s="172"/>
      <c r="D20" s="186"/>
      <c r="E20" s="185"/>
      <c r="F20" s="187" t="s">
        <v>40</v>
      </c>
      <c r="G20" s="180"/>
      <c r="I20" s="197"/>
      <c r="J20" s="198"/>
    </row>
    <row r="21" spans="1:10" s="1" customFormat="1" ht="23.25" customHeight="1">
      <c r="A21" s="188" t="s">
        <v>41</v>
      </c>
      <c r="B21" s="172"/>
      <c r="C21" s="172"/>
      <c r="D21" s="186"/>
      <c r="E21" s="189"/>
      <c r="F21" s="175" t="s">
        <v>42</v>
      </c>
      <c r="G21" s="180">
        <v>200</v>
      </c>
      <c r="H21" s="144">
        <v>200</v>
      </c>
      <c r="I21" s="197"/>
      <c r="J21" s="198">
        <f>I21/H21</f>
        <v>0</v>
      </c>
    </row>
    <row r="22" spans="1:10" s="1" customFormat="1" ht="23.25" customHeight="1">
      <c r="A22" s="190"/>
      <c r="B22" s="172"/>
      <c r="C22" s="172"/>
      <c r="D22" s="186"/>
      <c r="E22" s="189"/>
      <c r="F22" s="175" t="s">
        <v>43</v>
      </c>
      <c r="G22" s="180">
        <v>100</v>
      </c>
      <c r="H22" s="144">
        <v>100</v>
      </c>
      <c r="I22" s="197">
        <v>111</v>
      </c>
      <c r="J22" s="198">
        <f>I22/H22</f>
        <v>1.11</v>
      </c>
    </row>
    <row r="23" spans="1:10" s="1" customFormat="1" ht="23.25" customHeight="1">
      <c r="A23" s="190"/>
      <c r="B23" s="120"/>
      <c r="C23" s="120"/>
      <c r="D23" s="186"/>
      <c r="E23" s="189"/>
      <c r="F23" s="175"/>
      <c r="G23" s="175"/>
      <c r="H23" s="175"/>
      <c r="I23" s="199"/>
      <c r="J23" s="198"/>
    </row>
    <row r="24" spans="1:10" s="1" customFormat="1" ht="23.25" customHeight="1">
      <c r="A24" s="120"/>
      <c r="B24" s="120"/>
      <c r="C24" s="120"/>
      <c r="D24" s="186"/>
      <c r="E24" s="191"/>
      <c r="F24" s="175"/>
      <c r="G24" s="179"/>
      <c r="H24" s="179"/>
      <c r="I24" s="199"/>
      <c r="J24" s="198"/>
    </row>
    <row r="25" spans="1:10" s="1" customFormat="1" ht="23.25" customHeight="1">
      <c r="A25" s="120"/>
      <c r="B25" s="120"/>
      <c r="C25" s="120"/>
      <c r="D25" s="186"/>
      <c r="E25" s="191"/>
      <c r="F25" s="179"/>
      <c r="G25" s="179"/>
      <c r="H25" s="179"/>
      <c r="I25" s="199"/>
      <c r="J25" s="198"/>
    </row>
    <row r="26" spans="1:10" s="1" customFormat="1" ht="23.25" customHeight="1">
      <c r="A26" s="120"/>
      <c r="B26" s="120"/>
      <c r="C26" s="120"/>
      <c r="D26" s="186"/>
      <c r="E26" s="191"/>
      <c r="F26" s="179"/>
      <c r="G26" s="179"/>
      <c r="H26" s="179"/>
      <c r="I26" s="199"/>
      <c r="J26" s="198"/>
    </row>
    <row r="27" spans="6:10" s="1" customFormat="1" ht="23.25" customHeight="1">
      <c r="F27" s="192"/>
      <c r="G27" s="192"/>
      <c r="H27" s="192"/>
      <c r="I27" s="200"/>
      <c r="J27" s="201"/>
    </row>
    <row r="28" s="1" customFormat="1" ht="23.25" customHeight="1">
      <c r="J28" s="79"/>
    </row>
    <row r="29" s="1" customFormat="1" ht="15">
      <c r="J29" s="79"/>
    </row>
    <row r="30" s="1" customFormat="1" ht="15">
      <c r="J30" s="79"/>
    </row>
    <row r="31" s="1" customFormat="1" ht="15">
      <c r="J31" s="79"/>
    </row>
    <row r="32" s="1" customFormat="1" ht="15">
      <c r="J32" s="79"/>
    </row>
    <row r="33" s="1" customFormat="1" ht="15">
      <c r="J33" s="79"/>
    </row>
    <row r="34" s="1" customFormat="1" ht="15">
      <c r="J34" s="79"/>
    </row>
    <row r="35" s="1" customFormat="1" ht="15">
      <c r="J35" s="79"/>
    </row>
  </sheetData>
  <sheetProtection/>
  <mergeCells count="2">
    <mergeCell ref="A2:I2"/>
    <mergeCell ref="I3:J3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28"/>
  <sheetViews>
    <sheetView zoomScaleSheetLayoutView="100" workbookViewId="0" topLeftCell="A1">
      <selection activeCell="O6" sqref="O6:O7"/>
    </sheetView>
  </sheetViews>
  <sheetFormatPr defaultColWidth="8.75390625" defaultRowHeight="14.25"/>
  <cols>
    <col min="1" max="1" width="10.875" style="2" customWidth="1"/>
    <col min="2" max="28" width="5.625" style="2" customWidth="1"/>
    <col min="29" max="29" width="7.00390625" style="2" customWidth="1"/>
    <col min="30" max="32" width="9.00390625" style="2" bestFit="1" customWidth="1"/>
    <col min="33" max="16384" width="8.75390625" style="2" customWidth="1"/>
  </cols>
  <sheetData>
    <row r="1" s="1" customFormat="1" ht="15"/>
    <row r="2" spans="1:29" s="2" customFormat="1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s="2" customFormat="1" ht="34.5" customHeight="1">
      <c r="A3" s="4" t="s">
        <v>367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2" customFormat="1" ht="32.25" customHeight="1">
      <c r="A4" s="5" t="s">
        <v>368</v>
      </c>
      <c r="B4" s="5"/>
      <c r="C4" s="5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20" t="s">
        <v>3</v>
      </c>
    </row>
    <row r="5" spans="1:29" s="2" customFormat="1" ht="28.5" customHeight="1">
      <c r="A5" s="8" t="s">
        <v>369</v>
      </c>
      <c r="B5" s="8" t="s">
        <v>370</v>
      </c>
      <c r="C5" s="8"/>
      <c r="D5" s="8"/>
      <c r="E5" s="8"/>
      <c r="F5" s="8" t="s">
        <v>371</v>
      </c>
      <c r="G5" s="8"/>
      <c r="H5" s="8"/>
      <c r="I5" s="8"/>
      <c r="J5" s="8"/>
      <c r="K5" s="8"/>
      <c r="L5" s="8"/>
      <c r="M5" s="8" t="s">
        <v>372</v>
      </c>
      <c r="N5" s="8"/>
      <c r="O5" s="8"/>
      <c r="P5" s="8"/>
      <c r="Q5" s="8" t="s">
        <v>373</v>
      </c>
      <c r="R5" s="8"/>
      <c r="S5" s="8"/>
      <c r="T5" s="8"/>
      <c r="U5" s="8"/>
      <c r="V5" s="17" t="s">
        <v>374</v>
      </c>
      <c r="W5" s="18"/>
      <c r="X5" s="17" t="s">
        <v>375</v>
      </c>
      <c r="Y5" s="18"/>
      <c r="Z5" s="17" t="s">
        <v>376</v>
      </c>
      <c r="AA5" s="21"/>
      <c r="AB5" s="18"/>
      <c r="AC5" s="8" t="s">
        <v>156</v>
      </c>
    </row>
    <row r="6" spans="1:29" s="2" customFormat="1" ht="14.25" customHeight="1">
      <c r="A6" s="8"/>
      <c r="B6" s="8" t="s">
        <v>5</v>
      </c>
      <c r="C6" s="8" t="s">
        <v>7</v>
      </c>
      <c r="D6" s="8" t="s">
        <v>377</v>
      </c>
      <c r="E6" s="8" t="s">
        <v>378</v>
      </c>
      <c r="F6" s="8" t="s">
        <v>5</v>
      </c>
      <c r="G6" s="8" t="s">
        <v>7</v>
      </c>
      <c r="H6" s="9" t="s">
        <v>377</v>
      </c>
      <c r="I6" s="8" t="s">
        <v>49</v>
      </c>
      <c r="J6" s="8"/>
      <c r="K6" s="8" t="s">
        <v>379</v>
      </c>
      <c r="L6" s="8" t="s">
        <v>380</v>
      </c>
      <c r="M6" s="8" t="s">
        <v>5</v>
      </c>
      <c r="N6" s="8" t="s">
        <v>7</v>
      </c>
      <c r="O6" s="8" t="s">
        <v>377</v>
      </c>
      <c r="P6" s="8" t="s">
        <v>381</v>
      </c>
      <c r="Q6" s="8" t="s">
        <v>5</v>
      </c>
      <c r="R6" s="8" t="s">
        <v>7</v>
      </c>
      <c r="S6" s="8" t="s">
        <v>377</v>
      </c>
      <c r="T6" s="8" t="s">
        <v>378</v>
      </c>
      <c r="U6" s="8" t="s">
        <v>382</v>
      </c>
      <c r="V6" s="8" t="s">
        <v>7</v>
      </c>
      <c r="W6" s="8" t="s">
        <v>378</v>
      </c>
      <c r="X6" s="8" t="s">
        <v>7</v>
      </c>
      <c r="Y6" s="8" t="s">
        <v>378</v>
      </c>
      <c r="Z6" s="8" t="s">
        <v>7</v>
      </c>
      <c r="AA6" s="8" t="s">
        <v>378</v>
      </c>
      <c r="AB6" s="8" t="s">
        <v>383</v>
      </c>
      <c r="AC6" s="8"/>
    </row>
    <row r="7" spans="1:29" s="2" customFormat="1" ht="171" customHeight="1">
      <c r="A7" s="8"/>
      <c r="B7" s="8"/>
      <c r="C7" s="8"/>
      <c r="D7" s="8"/>
      <c r="E7" s="8"/>
      <c r="F7" s="8"/>
      <c r="G7" s="8"/>
      <c r="H7" s="10"/>
      <c r="I7" s="8" t="s">
        <v>384</v>
      </c>
      <c r="J7" s="8" t="s">
        <v>385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s="2" customFormat="1" ht="111" customHeight="1">
      <c r="A8" s="11" t="s">
        <v>320</v>
      </c>
      <c r="B8" s="12">
        <v>15.37</v>
      </c>
      <c r="C8" s="13">
        <v>5.38</v>
      </c>
      <c r="D8" s="14">
        <f>C8/B8</f>
        <v>0.35003253090435915</v>
      </c>
      <c r="E8" s="13">
        <v>14.6</v>
      </c>
      <c r="F8" s="13">
        <v>18.1</v>
      </c>
      <c r="G8" s="13">
        <v>10.84</v>
      </c>
      <c r="H8" s="14">
        <f>G8/F8</f>
        <v>0.5988950276243094</v>
      </c>
      <c r="I8" s="13">
        <v>22.7</v>
      </c>
      <c r="J8" s="13">
        <v>0</v>
      </c>
      <c r="K8" s="13">
        <v>5</v>
      </c>
      <c r="L8" s="13">
        <v>5</v>
      </c>
      <c r="M8" s="13">
        <v>0</v>
      </c>
      <c r="N8" s="13">
        <v>0</v>
      </c>
      <c r="O8" s="16">
        <v>0</v>
      </c>
      <c r="P8" s="13">
        <v>0</v>
      </c>
      <c r="Q8" s="13">
        <v>33.47</v>
      </c>
      <c r="R8" s="13">
        <f>C8+G8+N8</f>
        <v>16.22</v>
      </c>
      <c r="S8" s="14">
        <f>R8/Q8</f>
        <v>0.48461308634598144</v>
      </c>
      <c r="T8" s="19">
        <v>25</v>
      </c>
      <c r="U8" s="16">
        <f>T8/Q8-1</f>
        <v>-0.25306244397968325</v>
      </c>
      <c r="V8" s="13">
        <v>2.32</v>
      </c>
      <c r="W8" s="13">
        <v>2.38</v>
      </c>
      <c r="X8" s="13">
        <v>2.04</v>
      </c>
      <c r="Y8" s="13">
        <v>14.25</v>
      </c>
      <c r="Z8" s="13">
        <f>R8+V8+X8</f>
        <v>20.58</v>
      </c>
      <c r="AA8" s="13">
        <v>44.48</v>
      </c>
      <c r="AB8" s="13">
        <f>AA8/Z8-1</f>
        <v>1.1613216715257533</v>
      </c>
      <c r="AC8" s="22"/>
    </row>
    <row r="9" spans="1:29" s="2" customFormat="1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6" s="2" customFormat="1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s="2" customFormat="1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s="2" customFormat="1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9" s="2" customFormat="1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s="2" customFormat="1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s="2" customFormat="1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4:20" s="2" customFormat="1" ht="15">
      <c r="D16" s="15"/>
      <c r="H16" s="15"/>
      <c r="O16" s="15"/>
      <c r="S16" s="15"/>
      <c r="T16" s="15"/>
    </row>
    <row r="17" spans="4:20" s="2" customFormat="1" ht="15">
      <c r="D17" s="15"/>
      <c r="H17" s="15"/>
      <c r="O17" s="15"/>
      <c r="S17" s="15"/>
      <c r="T17" s="15"/>
    </row>
    <row r="18" spans="4:20" s="2" customFormat="1" ht="15">
      <c r="D18" s="15"/>
      <c r="H18" s="15"/>
      <c r="O18" s="15"/>
      <c r="S18" s="15"/>
      <c r="T18" s="15"/>
    </row>
    <row r="19" spans="4:20" s="2" customFormat="1" ht="15">
      <c r="D19" s="15"/>
      <c r="H19" s="15"/>
      <c r="O19" s="15"/>
      <c r="S19" s="15"/>
      <c r="T19" s="15"/>
    </row>
    <row r="20" spans="4:20" s="2" customFormat="1" ht="15">
      <c r="D20" s="15"/>
      <c r="H20" s="15"/>
      <c r="O20" s="15"/>
      <c r="S20" s="15"/>
      <c r="T20" s="15"/>
    </row>
    <row r="21" spans="4:20" s="2" customFormat="1" ht="15">
      <c r="D21" s="15"/>
      <c r="H21" s="15"/>
      <c r="O21" s="15"/>
      <c r="S21" s="15"/>
      <c r="T21" s="15"/>
    </row>
    <row r="22" spans="4:20" s="2" customFormat="1" ht="15">
      <c r="D22" s="15"/>
      <c r="H22" s="15"/>
      <c r="O22" s="15"/>
      <c r="S22" s="15"/>
      <c r="T22" s="15"/>
    </row>
    <row r="23" spans="4:20" s="2" customFormat="1" ht="15">
      <c r="D23" s="15"/>
      <c r="H23" s="15"/>
      <c r="O23" s="15"/>
      <c r="S23" s="15"/>
      <c r="T23" s="15"/>
    </row>
    <row r="24" spans="4:20" s="2" customFormat="1" ht="15">
      <c r="D24" s="15"/>
      <c r="H24" s="15"/>
      <c r="O24" s="15"/>
      <c r="S24" s="15"/>
      <c r="T24" s="15"/>
    </row>
    <row r="25" spans="4:20" s="2" customFormat="1" ht="15">
      <c r="D25" s="15"/>
      <c r="H25" s="15"/>
      <c r="O25" s="15"/>
      <c r="S25" s="15"/>
      <c r="T25" s="15"/>
    </row>
    <row r="26" spans="4:20" s="2" customFormat="1" ht="15">
      <c r="D26" s="15"/>
      <c r="H26" s="15"/>
      <c r="O26" s="15"/>
      <c r="S26" s="15"/>
      <c r="T26" s="15"/>
    </row>
    <row r="27" spans="4:20" s="2" customFormat="1" ht="15">
      <c r="D27" s="15"/>
      <c r="H27" s="15"/>
      <c r="O27" s="15"/>
      <c r="S27" s="15"/>
      <c r="T27" s="15"/>
    </row>
    <row r="28" spans="4:8" s="2" customFormat="1" ht="15">
      <c r="D28" s="15"/>
      <c r="H28" s="15"/>
    </row>
  </sheetData>
  <sheetProtection/>
  <mergeCells count="37">
    <mergeCell ref="A3:AC3"/>
    <mergeCell ref="A4:C4"/>
    <mergeCell ref="B5:E5"/>
    <mergeCell ref="F5:L5"/>
    <mergeCell ref="M5:P5"/>
    <mergeCell ref="Q5:U5"/>
    <mergeCell ref="V5:W5"/>
    <mergeCell ref="X5:Y5"/>
    <mergeCell ref="Z5:AB5"/>
    <mergeCell ref="I6:J6"/>
    <mergeCell ref="A5:A7"/>
    <mergeCell ref="B6:B7"/>
    <mergeCell ref="C6:C7"/>
    <mergeCell ref="D6:D7"/>
    <mergeCell ref="E6:E7"/>
    <mergeCell ref="F6:F7"/>
    <mergeCell ref="G6:G7"/>
    <mergeCell ref="H6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5:AC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SheetLayoutView="100" workbookViewId="0" topLeftCell="A1">
      <selection activeCell="G14" sqref="G14"/>
    </sheetView>
  </sheetViews>
  <sheetFormatPr defaultColWidth="8.75390625" defaultRowHeight="14.25"/>
  <cols>
    <col min="1" max="1" width="35.50390625" style="1" customWidth="1"/>
    <col min="2" max="3" width="12.625" style="1" customWidth="1"/>
    <col min="4" max="4" width="22.125" style="148" customWidth="1"/>
    <col min="5" max="16384" width="8.75390625" style="1" customWidth="1"/>
  </cols>
  <sheetData>
    <row r="1" spans="1:4" s="1" customFormat="1" ht="15">
      <c r="A1" s="79" t="s">
        <v>44</v>
      </c>
      <c r="D1" s="148"/>
    </row>
    <row r="2" spans="1:4" s="1" customFormat="1" ht="21.75">
      <c r="A2" s="128" t="s">
        <v>45</v>
      </c>
      <c r="B2" s="128"/>
      <c r="C2" s="128"/>
      <c r="D2" s="128"/>
    </row>
    <row r="3" spans="1:4" s="1" customFormat="1" ht="15">
      <c r="A3" s="96" t="s">
        <v>46</v>
      </c>
      <c r="B3" s="96"/>
      <c r="C3" s="149" t="s">
        <v>47</v>
      </c>
      <c r="D3" s="148"/>
    </row>
    <row r="4" spans="1:4" s="1" customFormat="1" ht="15">
      <c r="A4" s="97" t="s">
        <v>48</v>
      </c>
      <c r="B4" s="98" t="s">
        <v>5</v>
      </c>
      <c r="C4" s="98" t="s">
        <v>49</v>
      </c>
      <c r="D4" s="150" t="s">
        <v>50</v>
      </c>
    </row>
    <row r="5" spans="1:4" s="1" customFormat="1" ht="15" customHeight="1">
      <c r="A5" s="151" t="s">
        <v>11</v>
      </c>
      <c r="B5" s="152">
        <v>1381</v>
      </c>
      <c r="C5" s="153">
        <v>1482</v>
      </c>
      <c r="D5" s="154">
        <f>C5-B5</f>
        <v>101</v>
      </c>
    </row>
    <row r="6" spans="1:4" s="1" customFormat="1" ht="15">
      <c r="A6" s="155" t="s">
        <v>13</v>
      </c>
      <c r="B6" s="153">
        <v>41</v>
      </c>
      <c r="C6" s="153">
        <v>41</v>
      </c>
      <c r="D6" s="154">
        <f aca="true" t="shared" si="0" ref="D6:D46">C6-B6</f>
        <v>0</v>
      </c>
    </row>
    <row r="7" spans="1:4" s="1" customFormat="1" ht="15">
      <c r="A7" s="120" t="s">
        <v>51</v>
      </c>
      <c r="B7" s="156">
        <v>17</v>
      </c>
      <c r="C7" s="156">
        <v>17</v>
      </c>
      <c r="D7" s="154">
        <f t="shared" si="0"/>
        <v>0</v>
      </c>
    </row>
    <row r="8" spans="1:4" s="1" customFormat="1" ht="15">
      <c r="A8" s="120" t="s">
        <v>52</v>
      </c>
      <c r="B8" s="156">
        <v>22</v>
      </c>
      <c r="C8" s="156">
        <v>22</v>
      </c>
      <c r="D8" s="154">
        <f t="shared" si="0"/>
        <v>0</v>
      </c>
    </row>
    <row r="9" spans="1:4" s="1" customFormat="1" ht="15">
      <c r="A9" s="120" t="s">
        <v>53</v>
      </c>
      <c r="B9" s="156">
        <v>2</v>
      </c>
      <c r="C9" s="156">
        <v>2</v>
      </c>
      <c r="D9" s="154">
        <f t="shared" si="0"/>
        <v>0</v>
      </c>
    </row>
    <row r="10" spans="1:4" s="1" customFormat="1" ht="15">
      <c r="A10" s="155" t="s">
        <v>15</v>
      </c>
      <c r="B10" s="156">
        <v>200</v>
      </c>
      <c r="C10" s="156">
        <v>200</v>
      </c>
      <c r="D10" s="154">
        <f t="shared" si="0"/>
        <v>0</v>
      </c>
    </row>
    <row r="11" spans="1:4" s="1" customFormat="1" ht="15">
      <c r="A11" s="155" t="s">
        <v>17</v>
      </c>
      <c r="B11" s="153">
        <v>2213</v>
      </c>
      <c r="C11" s="153">
        <v>4200</v>
      </c>
      <c r="D11" s="154">
        <f t="shared" si="0"/>
        <v>1987</v>
      </c>
    </row>
    <row r="12" spans="1:4" s="1" customFormat="1" ht="15">
      <c r="A12" s="120" t="s">
        <v>54</v>
      </c>
      <c r="B12" s="157">
        <v>2013</v>
      </c>
      <c r="C12" s="156">
        <v>4000</v>
      </c>
      <c r="D12" s="154">
        <f t="shared" si="0"/>
        <v>1987</v>
      </c>
    </row>
    <row r="13" spans="1:4" s="1" customFormat="1" ht="15">
      <c r="A13" s="120" t="s">
        <v>55</v>
      </c>
      <c r="B13" s="156"/>
      <c r="C13" s="156"/>
      <c r="D13" s="154">
        <f t="shared" si="0"/>
        <v>0</v>
      </c>
    </row>
    <row r="14" spans="1:4" s="1" customFormat="1" ht="24">
      <c r="A14" s="120" t="s">
        <v>56</v>
      </c>
      <c r="B14" s="156"/>
      <c r="C14" s="156"/>
      <c r="D14" s="154">
        <f t="shared" si="0"/>
        <v>0</v>
      </c>
    </row>
    <row r="15" spans="1:4" s="1" customFormat="1" ht="15">
      <c r="A15" s="120" t="s">
        <v>57</v>
      </c>
      <c r="B15" s="156">
        <v>200</v>
      </c>
      <c r="C15" s="156">
        <v>200</v>
      </c>
      <c r="D15" s="154">
        <f t="shared" si="0"/>
        <v>0</v>
      </c>
    </row>
    <row r="16" spans="1:4" s="1" customFormat="1" ht="15">
      <c r="A16" s="120" t="s">
        <v>58</v>
      </c>
      <c r="B16" s="156"/>
      <c r="C16" s="156"/>
      <c r="D16" s="154">
        <f t="shared" si="0"/>
        <v>0</v>
      </c>
    </row>
    <row r="17" spans="1:4" s="1" customFormat="1" ht="15">
      <c r="A17" s="120" t="s">
        <v>59</v>
      </c>
      <c r="B17" s="156"/>
      <c r="C17" s="156"/>
      <c r="D17" s="154">
        <f t="shared" si="0"/>
        <v>0</v>
      </c>
    </row>
    <row r="18" spans="1:4" s="1" customFormat="1" ht="15">
      <c r="A18" s="155" t="s">
        <v>60</v>
      </c>
      <c r="B18" s="153">
        <v>4600</v>
      </c>
      <c r="C18" s="153">
        <v>3100</v>
      </c>
      <c r="D18" s="154">
        <f t="shared" si="0"/>
        <v>-1500</v>
      </c>
    </row>
    <row r="19" spans="1:4" s="1" customFormat="1" ht="15">
      <c r="A19" s="120" t="s">
        <v>61</v>
      </c>
      <c r="B19" s="156">
        <v>3400</v>
      </c>
      <c r="C19" s="156">
        <v>2200</v>
      </c>
      <c r="D19" s="154">
        <f t="shared" si="0"/>
        <v>-1200</v>
      </c>
    </row>
    <row r="20" spans="1:4" s="1" customFormat="1" ht="15">
      <c r="A20" s="120" t="s">
        <v>62</v>
      </c>
      <c r="B20" s="156"/>
      <c r="C20" s="156"/>
      <c r="D20" s="154">
        <f t="shared" si="0"/>
        <v>0</v>
      </c>
    </row>
    <row r="21" spans="1:4" s="1" customFormat="1" ht="15">
      <c r="A21" s="120" t="s">
        <v>63</v>
      </c>
      <c r="B21" s="156"/>
      <c r="C21" s="156"/>
      <c r="D21" s="154">
        <f t="shared" si="0"/>
        <v>0</v>
      </c>
    </row>
    <row r="22" spans="1:4" s="1" customFormat="1" ht="15">
      <c r="A22" s="120" t="s">
        <v>64</v>
      </c>
      <c r="B22" s="156"/>
      <c r="C22" s="156"/>
      <c r="D22" s="154">
        <f t="shared" si="0"/>
        <v>0</v>
      </c>
    </row>
    <row r="23" spans="1:4" s="1" customFormat="1" ht="15">
      <c r="A23" s="120" t="s">
        <v>65</v>
      </c>
      <c r="B23" s="156"/>
      <c r="C23" s="156"/>
      <c r="D23" s="154">
        <f t="shared" si="0"/>
        <v>0</v>
      </c>
    </row>
    <row r="24" spans="1:4" s="1" customFormat="1" ht="15">
      <c r="A24" s="120" t="s">
        <v>66</v>
      </c>
      <c r="B24" s="156"/>
      <c r="C24" s="156"/>
      <c r="D24" s="154">
        <f t="shared" si="0"/>
        <v>0</v>
      </c>
    </row>
    <row r="25" spans="1:4" s="1" customFormat="1" ht="15">
      <c r="A25" s="120" t="s">
        <v>67</v>
      </c>
      <c r="B25" s="156"/>
      <c r="C25" s="156"/>
      <c r="D25" s="154">
        <f t="shared" si="0"/>
        <v>0</v>
      </c>
    </row>
    <row r="26" spans="1:4" s="1" customFormat="1" ht="15">
      <c r="A26" s="120" t="s">
        <v>68</v>
      </c>
      <c r="B26" s="156"/>
      <c r="C26" s="156"/>
      <c r="D26" s="154">
        <f t="shared" si="0"/>
        <v>0</v>
      </c>
    </row>
    <row r="27" spans="1:4" s="1" customFormat="1" ht="15">
      <c r="A27" s="120" t="s">
        <v>69</v>
      </c>
      <c r="B27" s="156"/>
      <c r="C27" s="156"/>
      <c r="D27" s="154">
        <f t="shared" si="0"/>
        <v>0</v>
      </c>
    </row>
    <row r="28" spans="1:4" s="1" customFormat="1" ht="15">
      <c r="A28" s="120" t="s">
        <v>70</v>
      </c>
      <c r="B28" s="156"/>
      <c r="C28" s="156"/>
      <c r="D28" s="154">
        <f t="shared" si="0"/>
        <v>0</v>
      </c>
    </row>
    <row r="29" spans="1:4" s="1" customFormat="1" ht="15">
      <c r="A29" s="120"/>
      <c r="B29" s="156"/>
      <c r="C29" s="156"/>
      <c r="D29" s="154">
        <f t="shared" si="0"/>
        <v>0</v>
      </c>
    </row>
    <row r="30" spans="1:4" s="1" customFormat="1" ht="15">
      <c r="A30" s="120" t="s">
        <v>71</v>
      </c>
      <c r="B30" s="156">
        <v>1200</v>
      </c>
      <c r="C30" s="156">
        <v>900</v>
      </c>
      <c r="D30" s="154">
        <f t="shared" si="0"/>
        <v>-300</v>
      </c>
    </row>
    <row r="31" spans="1:4" s="1" customFormat="1" ht="15">
      <c r="A31" s="120" t="s">
        <v>72</v>
      </c>
      <c r="B31" s="156"/>
      <c r="C31" s="156"/>
      <c r="D31" s="154">
        <f t="shared" si="0"/>
        <v>0</v>
      </c>
    </row>
    <row r="32" spans="1:4" s="1" customFormat="1" ht="15">
      <c r="A32" s="120"/>
      <c r="B32" s="156"/>
      <c r="C32" s="156"/>
      <c r="D32" s="154">
        <f t="shared" si="0"/>
        <v>0</v>
      </c>
    </row>
    <row r="33" spans="1:4" s="1" customFormat="1" ht="15">
      <c r="A33" s="120"/>
      <c r="B33" s="156"/>
      <c r="C33" s="156"/>
      <c r="D33" s="154">
        <f t="shared" si="0"/>
        <v>0</v>
      </c>
    </row>
    <row r="34" spans="1:4" s="1" customFormat="1" ht="15">
      <c r="A34" s="120"/>
      <c r="B34" s="156"/>
      <c r="C34" s="156"/>
      <c r="D34" s="154">
        <f t="shared" si="0"/>
        <v>0</v>
      </c>
    </row>
    <row r="35" spans="1:4" s="1" customFormat="1" ht="15">
      <c r="A35" s="120"/>
      <c r="B35" s="156"/>
      <c r="C35" s="156"/>
      <c r="D35" s="154">
        <f t="shared" si="0"/>
        <v>0</v>
      </c>
    </row>
    <row r="36" spans="1:4" s="1" customFormat="1" ht="15">
      <c r="A36" s="120"/>
      <c r="B36" s="156"/>
      <c r="C36" s="156"/>
      <c r="D36" s="154">
        <f t="shared" si="0"/>
        <v>0</v>
      </c>
    </row>
    <row r="37" spans="1:4" s="1" customFormat="1" ht="15">
      <c r="A37" s="120"/>
      <c r="B37" s="156"/>
      <c r="C37" s="156"/>
      <c r="D37" s="154">
        <f t="shared" si="0"/>
        <v>0</v>
      </c>
    </row>
    <row r="38" spans="1:4" s="1" customFormat="1" ht="15">
      <c r="A38" s="158" t="s">
        <v>73</v>
      </c>
      <c r="B38" s="153">
        <f>SUM(B5,B6,B10,B11,B18)</f>
        <v>8435</v>
      </c>
      <c r="C38" s="153">
        <f>SUM(C5,C6,C10,C11,C18)</f>
        <v>9023</v>
      </c>
      <c r="D38" s="154">
        <f t="shared" si="0"/>
        <v>588</v>
      </c>
    </row>
    <row r="39" spans="1:4" s="1" customFormat="1" ht="15">
      <c r="A39" s="151" t="s">
        <v>74</v>
      </c>
      <c r="B39" s="159"/>
      <c r="C39" s="156"/>
      <c r="D39" s="154">
        <f t="shared" si="0"/>
        <v>0</v>
      </c>
    </row>
    <row r="40" spans="1:4" s="1" customFormat="1" ht="15">
      <c r="A40" s="122" t="s">
        <v>75</v>
      </c>
      <c r="B40" s="159"/>
      <c r="C40" s="156"/>
      <c r="D40" s="154">
        <f t="shared" si="0"/>
        <v>0</v>
      </c>
    </row>
    <row r="41" spans="1:4" s="1" customFormat="1" ht="15">
      <c r="A41" s="122" t="s">
        <v>76</v>
      </c>
      <c r="B41" s="159"/>
      <c r="C41" s="156"/>
      <c r="D41" s="154">
        <f t="shared" si="0"/>
        <v>0</v>
      </c>
    </row>
    <row r="42" spans="1:4" s="1" customFormat="1" ht="15">
      <c r="A42" s="151" t="s">
        <v>77</v>
      </c>
      <c r="B42" s="159">
        <v>5505</v>
      </c>
      <c r="C42" s="156">
        <v>4567</v>
      </c>
      <c r="D42" s="154">
        <f t="shared" si="0"/>
        <v>-938</v>
      </c>
    </row>
    <row r="43" spans="1:4" s="1" customFormat="1" ht="15">
      <c r="A43" s="120" t="s">
        <v>37</v>
      </c>
      <c r="B43" s="159"/>
      <c r="C43" s="156"/>
      <c r="D43" s="154">
        <f t="shared" si="0"/>
        <v>0</v>
      </c>
    </row>
    <row r="44" spans="1:4" s="1" customFormat="1" ht="15">
      <c r="A44" s="120" t="s">
        <v>39</v>
      </c>
      <c r="B44" s="159"/>
      <c r="C44" s="156"/>
      <c r="D44" s="154">
        <f t="shared" si="0"/>
        <v>0</v>
      </c>
    </row>
    <row r="45" spans="1:4" s="1" customFormat="1" ht="15">
      <c r="A45" s="122" t="s">
        <v>41</v>
      </c>
      <c r="B45" s="159"/>
      <c r="C45" s="160"/>
      <c r="D45" s="154">
        <f t="shared" si="0"/>
        <v>0</v>
      </c>
    </row>
    <row r="46" spans="1:4" s="1" customFormat="1" ht="15">
      <c r="A46" s="158" t="s">
        <v>78</v>
      </c>
      <c r="B46" s="161">
        <f>B38+B39+B42</f>
        <v>13940</v>
      </c>
      <c r="C46" s="161">
        <f>C38+C39+C42</f>
        <v>13590</v>
      </c>
      <c r="D46" s="154">
        <f t="shared" si="0"/>
        <v>-350</v>
      </c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SheetLayoutView="100" workbookViewId="0" topLeftCell="A1">
      <selection activeCell="H5" sqref="H5"/>
    </sheetView>
  </sheetViews>
  <sheetFormatPr defaultColWidth="8.75390625" defaultRowHeight="28.5" customHeight="1"/>
  <cols>
    <col min="1" max="1" width="35.00390625" style="1" customWidth="1"/>
    <col min="2" max="2" width="15.375" style="1" customWidth="1"/>
    <col min="3" max="3" width="15.25390625" style="1" customWidth="1"/>
    <col min="4" max="4" width="15.375" style="1" customWidth="1"/>
    <col min="5" max="5" width="16.00390625" style="1" customWidth="1"/>
    <col min="6" max="16384" width="8.75390625" style="1" customWidth="1"/>
  </cols>
  <sheetData>
    <row r="1" s="1" customFormat="1" ht="28.5" customHeight="1">
      <c r="A1" s="79" t="s">
        <v>79</v>
      </c>
    </row>
    <row r="2" spans="1:5" s="1" customFormat="1" ht="28.5" customHeight="1">
      <c r="A2" s="128" t="s">
        <v>80</v>
      </c>
      <c r="B2" s="128"/>
      <c r="C2" s="128"/>
      <c r="D2" s="128"/>
      <c r="E2" s="128"/>
    </row>
    <row r="3" spans="1:5" s="1" customFormat="1" ht="28.5" customHeight="1">
      <c r="A3" s="129" t="s">
        <v>2</v>
      </c>
      <c r="B3" s="130"/>
      <c r="C3" s="78"/>
      <c r="D3" s="131"/>
      <c r="E3" s="132" t="s">
        <v>47</v>
      </c>
    </row>
    <row r="4" spans="1:5" s="1" customFormat="1" ht="39.75" customHeight="1">
      <c r="A4" s="133" t="s">
        <v>4</v>
      </c>
      <c r="B4" s="134" t="s">
        <v>5</v>
      </c>
      <c r="C4" s="134" t="s">
        <v>49</v>
      </c>
      <c r="D4" s="135" t="s">
        <v>81</v>
      </c>
      <c r="E4" s="136" t="s">
        <v>82</v>
      </c>
    </row>
    <row r="5" spans="1:5" s="1" customFormat="1" ht="28.5" customHeight="1">
      <c r="A5" s="133" t="s">
        <v>83</v>
      </c>
      <c r="B5" s="137">
        <f>SUM(B6:B26)</f>
        <v>13940</v>
      </c>
      <c r="C5" s="137">
        <f>SUM(C6:C26)</f>
        <v>13590</v>
      </c>
      <c r="D5" s="138">
        <f aca="true" t="shared" si="0" ref="D5:D26">C5-B5</f>
        <v>-350</v>
      </c>
      <c r="E5" s="139">
        <v>1</v>
      </c>
    </row>
    <row r="6" spans="1:5" s="1" customFormat="1" ht="28.5" customHeight="1">
      <c r="A6" s="140" t="s">
        <v>12</v>
      </c>
      <c r="B6" s="137">
        <v>1343</v>
      </c>
      <c r="C6" s="137">
        <v>1493</v>
      </c>
      <c r="D6" s="138">
        <f t="shared" si="0"/>
        <v>150</v>
      </c>
      <c r="E6" s="139">
        <f>C6/C5</f>
        <v>0.10986019131714496</v>
      </c>
    </row>
    <row r="7" spans="1:5" s="1" customFormat="1" ht="28.5" customHeight="1">
      <c r="A7" s="140" t="s">
        <v>14</v>
      </c>
      <c r="B7" s="137">
        <v>320</v>
      </c>
      <c r="C7" s="137">
        <v>357</v>
      </c>
      <c r="D7" s="138">
        <f t="shared" si="0"/>
        <v>37</v>
      </c>
      <c r="E7" s="139">
        <f>C7/C5</f>
        <v>0.026269315673289183</v>
      </c>
    </row>
    <row r="8" spans="1:5" s="1" customFormat="1" ht="28.5" customHeight="1">
      <c r="A8" s="141" t="s">
        <v>16</v>
      </c>
      <c r="B8" s="137">
        <v>822</v>
      </c>
      <c r="C8" s="137">
        <v>320</v>
      </c>
      <c r="D8" s="138">
        <f t="shared" si="0"/>
        <v>-502</v>
      </c>
      <c r="E8" s="139">
        <f>C8/C5</f>
        <v>0.0235467255334805</v>
      </c>
    </row>
    <row r="9" spans="1:5" s="1" customFormat="1" ht="28.5" customHeight="1">
      <c r="A9" s="140" t="s">
        <v>18</v>
      </c>
      <c r="B9" s="137"/>
      <c r="C9" s="137"/>
      <c r="D9" s="138">
        <f t="shared" si="0"/>
        <v>0</v>
      </c>
      <c r="E9" s="139">
        <f>C9/C5</f>
        <v>0</v>
      </c>
    </row>
    <row r="10" spans="1:5" s="1" customFormat="1" ht="28.5" customHeight="1">
      <c r="A10" s="1" t="s">
        <v>20</v>
      </c>
      <c r="B10" s="142">
        <v>252</v>
      </c>
      <c r="C10" s="137">
        <v>291</v>
      </c>
      <c r="D10" s="138">
        <f t="shared" si="0"/>
        <v>39</v>
      </c>
      <c r="E10" s="139">
        <f>C10/C5</f>
        <v>0.02141280353200883</v>
      </c>
    </row>
    <row r="11" spans="1:5" s="1" customFormat="1" ht="28.5" customHeight="1">
      <c r="A11" s="140" t="s">
        <v>22</v>
      </c>
      <c r="B11" s="142">
        <v>2116</v>
      </c>
      <c r="C11" s="137">
        <v>1800</v>
      </c>
      <c r="D11" s="138">
        <f t="shared" si="0"/>
        <v>-316</v>
      </c>
      <c r="E11" s="139">
        <f>C11/C5</f>
        <v>0.13245033112582782</v>
      </c>
    </row>
    <row r="12" spans="1:5" s="1" customFormat="1" ht="28.5" customHeight="1">
      <c r="A12" s="1" t="s">
        <v>24</v>
      </c>
      <c r="B12" s="142">
        <v>520</v>
      </c>
      <c r="C12" s="137">
        <v>549</v>
      </c>
      <c r="D12" s="138">
        <f t="shared" si="0"/>
        <v>29</v>
      </c>
      <c r="E12" s="139">
        <f>C12/C5</f>
        <v>0.04039735099337748</v>
      </c>
    </row>
    <row r="13" spans="1:5" s="1" customFormat="1" ht="28.5" customHeight="1">
      <c r="A13" s="141" t="s">
        <v>84</v>
      </c>
      <c r="B13" s="142"/>
      <c r="C13" s="137"/>
      <c r="D13" s="138">
        <f t="shared" si="0"/>
        <v>0</v>
      </c>
      <c r="E13" s="139"/>
    </row>
    <row r="14" spans="1:5" s="1" customFormat="1" ht="28.5" customHeight="1">
      <c r="A14" s="140" t="s">
        <v>26</v>
      </c>
      <c r="B14" s="142">
        <v>2237</v>
      </c>
      <c r="C14" s="137">
        <v>1591</v>
      </c>
      <c r="D14" s="138">
        <f t="shared" si="0"/>
        <v>-646</v>
      </c>
      <c r="E14" s="139">
        <f>C14/C5</f>
        <v>0.11707137601177336</v>
      </c>
    </row>
    <row r="15" spans="1:5" s="1" customFormat="1" ht="28.5" customHeight="1">
      <c r="A15" s="141" t="s">
        <v>28</v>
      </c>
      <c r="B15" s="142">
        <v>4390</v>
      </c>
      <c r="C15" s="137">
        <v>4750</v>
      </c>
      <c r="D15" s="138">
        <f t="shared" si="0"/>
        <v>360</v>
      </c>
      <c r="E15" s="139">
        <f>C15/C5</f>
        <v>0.34952170713760117</v>
      </c>
    </row>
    <row r="16" spans="1:5" s="1" customFormat="1" ht="28.5" customHeight="1">
      <c r="A16" s="141" t="s">
        <v>85</v>
      </c>
      <c r="B16" s="143"/>
      <c r="C16" s="137"/>
      <c r="D16" s="138">
        <f t="shared" si="0"/>
        <v>0</v>
      </c>
      <c r="E16" s="139"/>
    </row>
    <row r="17" spans="1:5" s="1" customFormat="1" ht="28.5" customHeight="1">
      <c r="A17" s="141" t="s">
        <v>86</v>
      </c>
      <c r="B17" s="144"/>
      <c r="C17" s="137"/>
      <c r="D17" s="138">
        <f t="shared" si="0"/>
        <v>0</v>
      </c>
      <c r="E17" s="139"/>
    </row>
    <row r="18" spans="1:5" s="1" customFormat="1" ht="28.5" customHeight="1">
      <c r="A18" s="141" t="s">
        <v>30</v>
      </c>
      <c r="B18" s="144">
        <v>1231</v>
      </c>
      <c r="C18" s="137">
        <v>1769</v>
      </c>
      <c r="D18" s="138">
        <f t="shared" si="0"/>
        <v>538</v>
      </c>
      <c r="E18" s="139">
        <f>C18/C5</f>
        <v>0.1301692420897719</v>
      </c>
    </row>
    <row r="19" spans="1:5" s="1" customFormat="1" ht="28.5" customHeight="1">
      <c r="A19" s="141" t="s">
        <v>87</v>
      </c>
      <c r="B19" s="144"/>
      <c r="C19" s="137"/>
      <c r="D19" s="138">
        <f t="shared" si="0"/>
        <v>0</v>
      </c>
      <c r="E19" s="139"/>
    </row>
    <row r="20" spans="1:5" s="1" customFormat="1" ht="28.5" customHeight="1">
      <c r="A20" s="141" t="s">
        <v>32</v>
      </c>
      <c r="B20" s="137">
        <v>200</v>
      </c>
      <c r="C20" s="137">
        <v>220</v>
      </c>
      <c r="D20" s="138">
        <f t="shared" si="0"/>
        <v>20</v>
      </c>
      <c r="E20" s="139">
        <f>C20/C5</f>
        <v>0.016188373804267846</v>
      </c>
    </row>
    <row r="21" spans="1:5" s="1" customFormat="1" ht="28.5" customHeight="1">
      <c r="A21" s="1" t="s">
        <v>34</v>
      </c>
      <c r="B21" s="137">
        <v>144</v>
      </c>
      <c r="C21" s="137">
        <v>150</v>
      </c>
      <c r="D21" s="138">
        <f t="shared" si="0"/>
        <v>6</v>
      </c>
      <c r="E21" s="139">
        <f>C21/C5</f>
        <v>0.011037527593818985</v>
      </c>
    </row>
    <row r="22" spans="1:5" s="1" customFormat="1" ht="28.5" customHeight="1">
      <c r="A22" s="141" t="s">
        <v>36</v>
      </c>
      <c r="B22" s="137">
        <v>5</v>
      </c>
      <c r="C22" s="137"/>
      <c r="D22" s="138">
        <f t="shared" si="0"/>
        <v>-5</v>
      </c>
      <c r="E22" s="139">
        <f>C22/C5</f>
        <v>0</v>
      </c>
    </row>
    <row r="23" spans="1:5" s="1" customFormat="1" ht="28.5" customHeight="1">
      <c r="A23" s="141" t="s">
        <v>38</v>
      </c>
      <c r="B23" s="137">
        <v>60</v>
      </c>
      <c r="C23" s="137"/>
      <c r="D23" s="138">
        <f t="shared" si="0"/>
        <v>-60</v>
      </c>
      <c r="E23" s="139">
        <f>C23/C5</f>
        <v>0</v>
      </c>
    </row>
    <row r="24" spans="1:5" s="1" customFormat="1" ht="28.5" customHeight="1">
      <c r="A24" s="141" t="s">
        <v>40</v>
      </c>
      <c r="B24" s="145"/>
      <c r="C24" s="145"/>
      <c r="D24" s="138">
        <f t="shared" si="0"/>
        <v>0</v>
      </c>
      <c r="E24" s="141">
        <f aca="true" t="shared" si="1" ref="E24:E26">C24/C5</f>
        <v>0</v>
      </c>
    </row>
    <row r="25" spans="1:5" s="1" customFormat="1" ht="28.5" customHeight="1">
      <c r="A25" s="141" t="s">
        <v>42</v>
      </c>
      <c r="B25" s="145">
        <v>200</v>
      </c>
      <c r="C25" s="145">
        <v>200</v>
      </c>
      <c r="D25" s="146">
        <f t="shared" si="0"/>
        <v>0</v>
      </c>
      <c r="E25" s="139">
        <f t="shared" si="1"/>
        <v>0.13395847287340926</v>
      </c>
    </row>
    <row r="26" spans="1:5" s="1" customFormat="1" ht="28.5" customHeight="1">
      <c r="A26" s="141" t="s">
        <v>43</v>
      </c>
      <c r="B26" s="145">
        <v>100</v>
      </c>
      <c r="C26" s="145">
        <v>100</v>
      </c>
      <c r="D26" s="146">
        <f t="shared" si="0"/>
        <v>0</v>
      </c>
      <c r="E26" s="139">
        <f t="shared" si="1"/>
        <v>0.2801120448179272</v>
      </c>
    </row>
    <row r="27" spans="1:5" s="1" customFormat="1" ht="28.5" customHeight="1">
      <c r="A27" s="147"/>
      <c r="B27" s="78"/>
      <c r="C27" s="78"/>
      <c r="D27" s="131"/>
      <c r="E27" s="79"/>
    </row>
    <row r="28" spans="1:5" s="1" customFormat="1" ht="28.5" customHeight="1">
      <c r="A28" s="147"/>
      <c r="B28" s="78"/>
      <c r="C28" s="78"/>
      <c r="D28" s="131"/>
      <c r="E28" s="79"/>
    </row>
    <row r="29" spans="1:5" s="1" customFormat="1" ht="28.5" customHeight="1">
      <c r="A29" s="147"/>
      <c r="B29" s="78"/>
      <c r="C29" s="78"/>
      <c r="D29" s="131"/>
      <c r="E29" s="79"/>
    </row>
    <row r="30" spans="1:5" s="1" customFormat="1" ht="28.5" customHeight="1">
      <c r="A30" s="147"/>
      <c r="B30" s="78"/>
      <c r="C30" s="78"/>
      <c r="D30" s="131"/>
      <c r="E30" s="79"/>
    </row>
    <row r="31" spans="1:5" s="1" customFormat="1" ht="28.5" customHeight="1">
      <c r="A31" s="147"/>
      <c r="B31" s="78"/>
      <c r="C31" s="78"/>
      <c r="D31" s="131"/>
      <c r="E31" s="79"/>
    </row>
    <row r="32" spans="1:5" s="1" customFormat="1" ht="28.5" customHeight="1">
      <c r="A32" s="147"/>
      <c r="B32" s="78"/>
      <c r="C32" s="78"/>
      <c r="D32" s="131"/>
      <c r="E32" s="79"/>
    </row>
    <row r="33" spans="1:5" s="1" customFormat="1" ht="28.5" customHeight="1">
      <c r="A33" s="147"/>
      <c r="B33" s="78"/>
      <c r="C33" s="78"/>
      <c r="D33" s="131"/>
      <c r="E33" s="79"/>
    </row>
    <row r="34" spans="1:5" s="1" customFormat="1" ht="28.5" customHeight="1">
      <c r="A34" s="147"/>
      <c r="B34" s="78"/>
      <c r="C34" s="78"/>
      <c r="D34" s="131"/>
      <c r="E34" s="79"/>
    </row>
    <row r="35" spans="1:5" s="1" customFormat="1" ht="28.5" customHeight="1">
      <c r="A35" s="147"/>
      <c r="B35" s="78"/>
      <c r="C35" s="78"/>
      <c r="D35" s="131"/>
      <c r="E35" s="79"/>
    </row>
    <row r="36" spans="1:5" s="1" customFormat="1" ht="28.5" customHeight="1">
      <c r="A36" s="147"/>
      <c r="B36" s="78"/>
      <c r="C36" s="78"/>
      <c r="D36" s="131"/>
      <c r="E36" s="79"/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F24"/>
  <sheetViews>
    <sheetView workbookViewId="0" topLeftCell="A1">
      <selection activeCell="C13" sqref="C13"/>
    </sheetView>
  </sheetViews>
  <sheetFormatPr defaultColWidth="9.00390625" defaultRowHeight="14.25"/>
  <cols>
    <col min="1" max="1" width="2.625" style="0" customWidth="1"/>
    <col min="2" max="2" width="34.625" style="0" customWidth="1"/>
    <col min="3" max="3" width="18.50390625" style="0" customWidth="1"/>
    <col min="4" max="4" width="27.00390625" style="0" customWidth="1"/>
    <col min="5" max="5" width="19.75390625" style="0" customWidth="1"/>
    <col min="6" max="6" width="18.50390625" style="0" customWidth="1"/>
  </cols>
  <sheetData>
    <row r="2" spans="2:6" ht="21.75" customHeight="1">
      <c r="B2" s="108" t="s">
        <v>88</v>
      </c>
      <c r="C2" s="108"/>
      <c r="D2" s="108"/>
      <c r="E2" s="108"/>
      <c r="F2" s="108"/>
    </row>
    <row r="3" spans="2:6" ht="21.75" customHeight="1">
      <c r="B3" s="76" t="s">
        <v>46</v>
      </c>
      <c r="C3" s="77"/>
      <c r="D3" s="109"/>
      <c r="E3" s="30"/>
      <c r="F3" s="110" t="s">
        <v>3</v>
      </c>
    </row>
    <row r="4" spans="2:6" ht="21.75" customHeight="1">
      <c r="B4" s="105" t="s">
        <v>89</v>
      </c>
      <c r="C4" s="111" t="s">
        <v>90</v>
      </c>
      <c r="D4" s="105" t="s">
        <v>91</v>
      </c>
      <c r="E4" s="111" t="s">
        <v>92</v>
      </c>
      <c r="F4" s="97" t="s">
        <v>93</v>
      </c>
    </row>
    <row r="5" spans="2:6" ht="21.75" customHeight="1">
      <c r="B5" s="99" t="s">
        <v>94</v>
      </c>
      <c r="C5" s="112">
        <v>1482</v>
      </c>
      <c r="D5" s="113" t="s">
        <v>95</v>
      </c>
      <c r="E5" s="114">
        <v>1493</v>
      </c>
      <c r="F5" s="115"/>
    </row>
    <row r="6" spans="2:6" ht="21.75" customHeight="1">
      <c r="B6" s="101" t="s">
        <v>13</v>
      </c>
      <c r="C6" s="116">
        <v>41</v>
      </c>
      <c r="D6" s="113" t="s">
        <v>96</v>
      </c>
      <c r="E6" s="114">
        <v>357</v>
      </c>
      <c r="F6" s="115"/>
    </row>
    <row r="7" spans="2:6" ht="21.75" customHeight="1">
      <c r="B7" s="101" t="s">
        <v>15</v>
      </c>
      <c r="C7" s="116">
        <v>200</v>
      </c>
      <c r="D7" s="117" t="s">
        <v>97</v>
      </c>
      <c r="E7" s="114">
        <v>320</v>
      </c>
      <c r="F7" s="115"/>
    </row>
    <row r="8" spans="2:6" ht="21.75" customHeight="1">
      <c r="B8" s="101" t="s">
        <v>17</v>
      </c>
      <c r="C8" s="116">
        <v>4200</v>
      </c>
      <c r="D8" s="117" t="s">
        <v>98</v>
      </c>
      <c r="E8" s="114"/>
      <c r="F8" s="115"/>
    </row>
    <row r="9" spans="2:6" ht="21.75" customHeight="1">
      <c r="B9" s="103" t="s">
        <v>54</v>
      </c>
      <c r="C9" s="116">
        <v>4000</v>
      </c>
      <c r="D9" s="113" t="s">
        <v>99</v>
      </c>
      <c r="E9" s="114">
        <v>291</v>
      </c>
      <c r="F9" s="115"/>
    </row>
    <row r="10" spans="2:6" ht="21.75" customHeight="1">
      <c r="B10" s="103" t="s">
        <v>55</v>
      </c>
      <c r="C10" s="112"/>
      <c r="D10" s="113" t="s">
        <v>100</v>
      </c>
      <c r="E10" s="114">
        <v>1800</v>
      </c>
      <c r="F10" s="115"/>
    </row>
    <row r="11" spans="2:6" ht="21.75" customHeight="1">
      <c r="B11" s="103" t="s">
        <v>101</v>
      </c>
      <c r="C11" s="116"/>
      <c r="D11" s="113" t="s">
        <v>102</v>
      </c>
      <c r="E11" s="114">
        <v>549</v>
      </c>
      <c r="F11" s="115"/>
    </row>
    <row r="12" spans="2:6" ht="21.75" customHeight="1">
      <c r="B12" s="103" t="s">
        <v>103</v>
      </c>
      <c r="C12" s="116">
        <v>200</v>
      </c>
      <c r="D12" s="113" t="s">
        <v>104</v>
      </c>
      <c r="E12" s="114">
        <v>1591</v>
      </c>
      <c r="F12" s="118"/>
    </row>
    <row r="13" spans="2:6" ht="21.75" customHeight="1">
      <c r="B13" s="101" t="s">
        <v>60</v>
      </c>
      <c r="C13" s="116">
        <v>3100</v>
      </c>
      <c r="D13" s="117" t="s">
        <v>105</v>
      </c>
      <c r="E13" s="114">
        <v>4750</v>
      </c>
      <c r="F13" s="115"/>
    </row>
    <row r="14" spans="2:6" ht="21.75" customHeight="1">
      <c r="B14" s="103" t="s">
        <v>61</v>
      </c>
      <c r="C14" s="119">
        <v>2200</v>
      </c>
      <c r="D14" s="117" t="s">
        <v>106</v>
      </c>
      <c r="E14" s="114">
        <v>1769</v>
      </c>
      <c r="F14" s="118"/>
    </row>
    <row r="15" spans="2:6" ht="21.75" customHeight="1">
      <c r="B15" s="103" t="s">
        <v>71</v>
      </c>
      <c r="C15" s="116">
        <v>900</v>
      </c>
      <c r="D15" s="113" t="s">
        <v>107</v>
      </c>
      <c r="E15" s="114">
        <v>220</v>
      </c>
      <c r="F15" s="118"/>
    </row>
    <row r="16" spans="2:6" ht="21.75" customHeight="1">
      <c r="B16" s="101" t="s">
        <v>35</v>
      </c>
      <c r="C16" s="116">
        <v>4567</v>
      </c>
      <c r="D16" s="113" t="s">
        <v>108</v>
      </c>
      <c r="E16" s="114">
        <v>150</v>
      </c>
      <c r="F16" s="118"/>
    </row>
    <row r="17" spans="2:6" ht="21.75" customHeight="1">
      <c r="B17" s="120" t="s">
        <v>37</v>
      </c>
      <c r="C17" s="112"/>
      <c r="D17" s="121" t="s">
        <v>109</v>
      </c>
      <c r="E17" s="114"/>
      <c r="F17" s="118"/>
    </row>
    <row r="18" spans="2:6" ht="21.75" customHeight="1">
      <c r="B18" s="120" t="s">
        <v>39</v>
      </c>
      <c r="C18" s="116"/>
      <c r="D18" s="117" t="s">
        <v>110</v>
      </c>
      <c r="E18" s="114"/>
      <c r="F18" s="118"/>
    </row>
    <row r="19" spans="2:6" ht="21.75" customHeight="1">
      <c r="B19" s="122" t="s">
        <v>41</v>
      </c>
      <c r="C19" s="116"/>
      <c r="D19" s="118" t="s">
        <v>111</v>
      </c>
      <c r="E19" s="114">
        <v>200</v>
      </c>
      <c r="F19" s="118"/>
    </row>
    <row r="20" spans="2:6" ht="21.75" customHeight="1">
      <c r="B20" s="64"/>
      <c r="C20" s="116"/>
      <c r="D20" s="118" t="s">
        <v>112</v>
      </c>
      <c r="E20" s="114">
        <v>100</v>
      </c>
      <c r="F20" s="118"/>
    </row>
    <row r="21" spans="2:6" ht="21.75" customHeight="1">
      <c r="B21" s="64"/>
      <c r="C21" s="116"/>
      <c r="D21" s="118"/>
      <c r="E21" s="114"/>
      <c r="F21" s="118"/>
    </row>
    <row r="22" spans="2:6" ht="21.75" customHeight="1">
      <c r="B22" s="123" t="s">
        <v>113</v>
      </c>
      <c r="C22" s="112">
        <f>SUM(C5:C8,C13,C16,)</f>
        <v>13590</v>
      </c>
      <c r="D22" s="123" t="s">
        <v>114</v>
      </c>
      <c r="E22" s="114">
        <f>SUM(E5:E20)</f>
        <v>13590</v>
      </c>
      <c r="F22" s="115"/>
    </row>
    <row r="23" spans="2:6" ht="21.75" customHeight="1">
      <c r="B23" s="124" t="s">
        <v>115</v>
      </c>
      <c r="C23" s="125"/>
      <c r="D23" s="124" t="s">
        <v>116</v>
      </c>
      <c r="E23" s="114"/>
      <c r="F23" s="126"/>
    </row>
    <row r="24" spans="2:6" ht="21.75" customHeight="1">
      <c r="B24" s="127" t="s">
        <v>117</v>
      </c>
      <c r="C24" s="116">
        <f>SUM(C22:C23)</f>
        <v>13590</v>
      </c>
      <c r="D24" s="127" t="s">
        <v>117</v>
      </c>
      <c r="E24" s="114">
        <f>SUM(E22:E23)</f>
        <v>13590</v>
      </c>
      <c r="F24" s="118"/>
    </row>
  </sheetData>
  <sheetProtection/>
  <mergeCells count="1">
    <mergeCell ref="B2:F2"/>
  </mergeCells>
  <printOptions/>
  <pageMargins left="0.75" right="0.75" top="0.35" bottom="0.23999999999999996" header="0.31" footer="0.2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C42"/>
  <sheetViews>
    <sheetView zoomScaleSheetLayoutView="100" workbookViewId="0" topLeftCell="A1">
      <selection activeCell="F9" sqref="F9"/>
    </sheetView>
  </sheetViews>
  <sheetFormatPr defaultColWidth="9.00390625" defaultRowHeight="14.25"/>
  <cols>
    <col min="1" max="1" width="5.50390625" style="0" customWidth="1"/>
    <col min="2" max="2" width="44.375" style="0" customWidth="1"/>
    <col min="3" max="3" width="20.875" style="0" customWidth="1"/>
  </cols>
  <sheetData>
    <row r="2" spans="2:3" ht="27.75" customHeight="1">
      <c r="B2" s="31" t="s">
        <v>118</v>
      </c>
      <c r="C2" s="31"/>
    </row>
    <row r="3" spans="2:3" ht="18" customHeight="1">
      <c r="B3" s="96" t="s">
        <v>46</v>
      </c>
      <c r="C3" s="96"/>
    </row>
    <row r="4" spans="2:3" ht="18" customHeight="1">
      <c r="B4" s="97" t="s">
        <v>48</v>
      </c>
      <c r="C4" s="98" t="s">
        <v>49</v>
      </c>
    </row>
    <row r="5" spans="2:3" ht="16.5" customHeight="1">
      <c r="B5" s="99" t="s">
        <v>11</v>
      </c>
      <c r="C5" s="100">
        <v>1482</v>
      </c>
    </row>
    <row r="6" spans="2:3" ht="16.5" customHeight="1">
      <c r="B6" s="101" t="s">
        <v>13</v>
      </c>
      <c r="C6" s="102">
        <f>SUM(C7:C9)</f>
        <v>41</v>
      </c>
    </row>
    <row r="7" spans="2:3" ht="16.5" customHeight="1">
      <c r="B7" s="103" t="s">
        <v>51</v>
      </c>
      <c r="C7" s="100">
        <v>17</v>
      </c>
    </row>
    <row r="8" spans="2:3" ht="16.5" customHeight="1">
      <c r="B8" s="103" t="s">
        <v>52</v>
      </c>
      <c r="C8" s="100">
        <v>22</v>
      </c>
    </row>
    <row r="9" spans="2:3" ht="16.5" customHeight="1">
      <c r="B9" s="103" t="s">
        <v>53</v>
      </c>
      <c r="C9" s="100">
        <v>2</v>
      </c>
    </row>
    <row r="10" spans="2:3" ht="16.5" customHeight="1">
      <c r="B10" s="101" t="s">
        <v>15</v>
      </c>
      <c r="C10" s="100">
        <v>200</v>
      </c>
    </row>
    <row r="11" spans="2:3" ht="16.5" customHeight="1">
      <c r="B11" s="101" t="s">
        <v>17</v>
      </c>
      <c r="C11" s="100">
        <v>4200</v>
      </c>
    </row>
    <row r="12" spans="2:3" ht="16.5" customHeight="1">
      <c r="B12" s="103" t="s">
        <v>54</v>
      </c>
      <c r="C12" s="104">
        <v>4000</v>
      </c>
    </row>
    <row r="13" spans="2:3" ht="16.5" customHeight="1">
      <c r="B13" s="103" t="s">
        <v>55</v>
      </c>
      <c r="C13" s="100"/>
    </row>
    <row r="14" spans="2:3" ht="33.75" customHeight="1">
      <c r="B14" s="103" t="s">
        <v>56</v>
      </c>
      <c r="C14" s="100"/>
    </row>
    <row r="15" spans="2:3" ht="16.5" customHeight="1">
      <c r="B15" s="103" t="s">
        <v>57</v>
      </c>
      <c r="C15" s="100">
        <v>200</v>
      </c>
    </row>
    <row r="16" spans="2:3" ht="16.5" customHeight="1">
      <c r="B16" s="103" t="s">
        <v>58</v>
      </c>
      <c r="C16" s="100">
        <v>20</v>
      </c>
    </row>
    <row r="17" spans="2:3" ht="16.5" customHeight="1">
      <c r="B17" s="103" t="s">
        <v>59</v>
      </c>
      <c r="C17" s="100">
        <v>180</v>
      </c>
    </row>
    <row r="18" spans="2:3" ht="16.5" customHeight="1">
      <c r="B18" s="101" t="s">
        <v>60</v>
      </c>
      <c r="C18" s="102">
        <v>3100</v>
      </c>
    </row>
    <row r="19" spans="2:3" ht="16.5" customHeight="1">
      <c r="B19" s="103" t="s">
        <v>61</v>
      </c>
      <c r="C19" s="100">
        <v>2200</v>
      </c>
    </row>
    <row r="20" spans="2:3" ht="16.5" customHeight="1">
      <c r="B20" s="103" t="s">
        <v>62</v>
      </c>
      <c r="C20" s="100">
        <v>20</v>
      </c>
    </row>
    <row r="21" spans="2:3" ht="16.5" customHeight="1">
      <c r="B21" s="103" t="s">
        <v>63</v>
      </c>
      <c r="C21" s="100">
        <v>1000</v>
      </c>
    </row>
    <row r="22" spans="2:3" ht="16.5" customHeight="1">
      <c r="B22" s="103" t="s">
        <v>64</v>
      </c>
      <c r="C22" s="100">
        <v>200</v>
      </c>
    </row>
    <row r="23" spans="2:3" ht="16.5" customHeight="1">
      <c r="B23" s="103" t="s">
        <v>65</v>
      </c>
      <c r="C23" s="100">
        <v>22</v>
      </c>
    </row>
    <row r="24" spans="2:3" ht="16.5" customHeight="1">
      <c r="B24" s="103" t="s">
        <v>66</v>
      </c>
      <c r="C24" s="100">
        <v>388</v>
      </c>
    </row>
    <row r="25" spans="2:3" ht="16.5" customHeight="1">
      <c r="B25" s="103" t="s">
        <v>67</v>
      </c>
      <c r="C25" s="100">
        <v>260</v>
      </c>
    </row>
    <row r="26" spans="2:3" ht="16.5" customHeight="1">
      <c r="B26" s="103" t="s">
        <v>68</v>
      </c>
      <c r="C26" s="100">
        <v>10</v>
      </c>
    </row>
    <row r="27" spans="2:3" ht="16.5" customHeight="1">
      <c r="B27" s="103" t="s">
        <v>69</v>
      </c>
      <c r="C27" s="100">
        <v>40</v>
      </c>
    </row>
    <row r="28" spans="2:3" ht="16.5" customHeight="1">
      <c r="B28" s="103" t="s">
        <v>119</v>
      </c>
      <c r="C28" s="100">
        <v>260</v>
      </c>
    </row>
    <row r="29" spans="2:3" ht="16.5" customHeight="1">
      <c r="B29" s="103"/>
      <c r="C29" s="100"/>
    </row>
    <row r="30" spans="2:3" ht="16.5" customHeight="1">
      <c r="B30" s="103" t="s">
        <v>71</v>
      </c>
      <c r="C30" s="100">
        <v>900</v>
      </c>
    </row>
    <row r="31" spans="2:3" ht="16.5" customHeight="1">
      <c r="B31" s="103" t="s">
        <v>72</v>
      </c>
      <c r="C31" s="100"/>
    </row>
    <row r="32" spans="2:3" ht="15">
      <c r="B32" s="103"/>
      <c r="C32" s="100"/>
    </row>
    <row r="33" spans="2:3" ht="15">
      <c r="B33" s="103"/>
      <c r="C33" s="100"/>
    </row>
    <row r="34" spans="2:3" ht="16.5" customHeight="1">
      <c r="B34" s="105" t="s">
        <v>73</v>
      </c>
      <c r="C34" s="102">
        <f>C5+C10+C11+C6+C18</f>
        <v>9023</v>
      </c>
    </row>
    <row r="35" spans="2:3" ht="16.5" customHeight="1">
      <c r="B35" s="99" t="s">
        <v>74</v>
      </c>
      <c r="C35" s="100"/>
    </row>
    <row r="36" spans="2:3" ht="16.5" customHeight="1">
      <c r="B36" s="106" t="s">
        <v>75</v>
      </c>
      <c r="C36" s="100"/>
    </row>
    <row r="37" spans="2:3" ht="16.5" customHeight="1">
      <c r="B37" s="106" t="s">
        <v>76</v>
      </c>
      <c r="C37" s="100"/>
    </row>
    <row r="38" spans="2:3" ht="16.5" customHeight="1">
      <c r="B38" s="99" t="s">
        <v>77</v>
      </c>
      <c r="C38" s="100">
        <v>4567</v>
      </c>
    </row>
    <row r="39" spans="2:3" ht="16.5" customHeight="1">
      <c r="B39" s="103" t="s">
        <v>37</v>
      </c>
      <c r="C39" s="100"/>
    </row>
    <row r="40" spans="2:3" ht="16.5" customHeight="1">
      <c r="B40" s="103" t="s">
        <v>39</v>
      </c>
      <c r="C40" s="100"/>
    </row>
    <row r="41" spans="2:3" ht="16.5" customHeight="1">
      <c r="B41" s="106" t="s">
        <v>41</v>
      </c>
      <c r="C41" s="100"/>
    </row>
    <row r="42" spans="2:3" ht="16.5" customHeight="1">
      <c r="B42" s="105" t="s">
        <v>78</v>
      </c>
      <c r="C42" s="107">
        <f>C34+C35+C38</f>
        <v>13590</v>
      </c>
    </row>
    <row r="43" ht="18" customHeight="1"/>
    <row r="44" ht="18" customHeight="1"/>
  </sheetData>
  <sheetProtection/>
  <mergeCells count="1">
    <mergeCell ref="B2:C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R20"/>
  <sheetViews>
    <sheetView zoomScaleSheetLayoutView="100" workbookViewId="0" topLeftCell="A1">
      <selection activeCell="C7" sqref="C7"/>
    </sheetView>
  </sheetViews>
  <sheetFormatPr defaultColWidth="8.75390625" defaultRowHeight="21" customHeight="1"/>
  <cols>
    <col min="1" max="1" width="5.00390625" style="72" customWidth="1"/>
    <col min="2" max="2" width="10.375" style="72" customWidth="1"/>
    <col min="3" max="3" width="14.00390625" style="72" customWidth="1"/>
    <col min="4" max="4" width="10.875" style="72" customWidth="1"/>
    <col min="5" max="5" width="10.50390625" style="72" customWidth="1"/>
    <col min="6" max="6" width="16.375" style="72" customWidth="1"/>
    <col min="7" max="7" width="11.75390625" style="72" customWidth="1"/>
    <col min="8" max="8" width="10.75390625" style="72" customWidth="1"/>
    <col min="9" max="9" width="31.00390625" style="75" customWidth="1"/>
    <col min="10" max="32" width="9.00390625" style="72" bestFit="1" customWidth="1"/>
    <col min="33" max="16384" width="8.75390625" style="72" customWidth="1"/>
  </cols>
  <sheetData>
    <row r="1" spans="1:252" s="1" customFormat="1" ht="25.5" customHeight="1">
      <c r="A1" s="76" t="s">
        <v>120</v>
      </c>
      <c r="B1" s="77"/>
      <c r="C1" s="78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</row>
    <row r="2" spans="1:9" s="94" customFormat="1" ht="30.75" customHeight="1">
      <c r="A2" s="80" t="s">
        <v>121</v>
      </c>
      <c r="B2" s="80"/>
      <c r="C2" s="80"/>
      <c r="D2" s="80"/>
      <c r="E2" s="80"/>
      <c r="F2" s="80"/>
      <c r="G2" s="80"/>
      <c r="H2" s="80"/>
      <c r="I2" s="80"/>
    </row>
    <row r="3" spans="1:252" s="73" customFormat="1" ht="22.5" customHeight="1">
      <c r="A3" s="95" t="s">
        <v>46</v>
      </c>
      <c r="B3" s="95"/>
      <c r="C3" s="82"/>
      <c r="D3" s="83"/>
      <c r="E3" s="94"/>
      <c r="F3" s="83"/>
      <c r="G3" s="83"/>
      <c r="H3" s="83"/>
      <c r="I3" s="85" t="s">
        <v>3</v>
      </c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</row>
    <row r="4" spans="1:9" s="74" customFormat="1" ht="23.25" customHeight="1">
      <c r="A4" s="86" t="s">
        <v>122</v>
      </c>
      <c r="B4" s="86" t="s">
        <v>123</v>
      </c>
      <c r="C4" s="86" t="s">
        <v>124</v>
      </c>
      <c r="D4" s="86" t="s">
        <v>125</v>
      </c>
      <c r="E4" s="86" t="s">
        <v>126</v>
      </c>
      <c r="F4" s="86" t="s">
        <v>127</v>
      </c>
      <c r="G4" s="86" t="s">
        <v>128</v>
      </c>
      <c r="H4" s="86" t="s">
        <v>129</v>
      </c>
      <c r="I4" s="86" t="s">
        <v>130</v>
      </c>
    </row>
    <row r="5" spans="1:9" s="74" customFormat="1" ht="23.25" customHeight="1">
      <c r="A5" s="86">
        <v>1</v>
      </c>
      <c r="B5" s="86" t="s">
        <v>131</v>
      </c>
      <c r="C5" s="86" t="s">
        <v>132</v>
      </c>
      <c r="D5" s="86" t="s">
        <v>133</v>
      </c>
      <c r="E5" s="86" t="s">
        <v>134</v>
      </c>
      <c r="F5" s="86" t="s">
        <v>135</v>
      </c>
      <c r="G5" s="86" t="s">
        <v>136</v>
      </c>
      <c r="H5" s="86">
        <v>1500</v>
      </c>
      <c r="I5" s="90"/>
    </row>
    <row r="6" spans="1:9" s="74" customFormat="1" ht="23.25" customHeight="1">
      <c r="A6" s="86">
        <v>2</v>
      </c>
      <c r="B6" s="86" t="s">
        <v>137</v>
      </c>
      <c r="C6" s="86" t="s">
        <v>138</v>
      </c>
      <c r="D6" s="86" t="s">
        <v>139</v>
      </c>
      <c r="E6" s="86" t="s">
        <v>140</v>
      </c>
      <c r="F6" s="86" t="s">
        <v>135</v>
      </c>
      <c r="G6" s="86" t="s">
        <v>141</v>
      </c>
      <c r="H6" s="86">
        <v>700</v>
      </c>
      <c r="I6" s="90"/>
    </row>
    <row r="7" spans="1:9" s="74" customFormat="1" ht="23.25" customHeight="1">
      <c r="A7" s="86">
        <v>3</v>
      </c>
      <c r="B7" s="86" t="s">
        <v>142</v>
      </c>
      <c r="C7" s="86" t="s">
        <v>143</v>
      </c>
      <c r="D7" s="86" t="s">
        <v>144</v>
      </c>
      <c r="E7" s="86" t="s">
        <v>134</v>
      </c>
      <c r="F7" s="86" t="s">
        <v>145</v>
      </c>
      <c r="G7" s="86" t="s">
        <v>136</v>
      </c>
      <c r="H7" s="86">
        <v>800</v>
      </c>
      <c r="I7" s="90"/>
    </row>
    <row r="8" spans="1:9" s="74" customFormat="1" ht="23.25" customHeight="1">
      <c r="A8" s="86">
        <v>4</v>
      </c>
      <c r="B8" s="86"/>
      <c r="C8" s="86"/>
      <c r="D8" s="86"/>
      <c r="E8" s="86"/>
      <c r="F8" s="86"/>
      <c r="G8" s="89"/>
      <c r="H8" s="89"/>
      <c r="I8" s="89"/>
    </row>
    <row r="9" spans="1:9" s="74" customFormat="1" ht="23.25" customHeight="1">
      <c r="A9" s="86">
        <v>5</v>
      </c>
      <c r="B9" s="86"/>
      <c r="C9" s="86"/>
      <c r="D9" s="86"/>
      <c r="E9" s="86"/>
      <c r="F9" s="86"/>
      <c r="G9" s="89"/>
      <c r="H9" s="89"/>
      <c r="I9" s="89"/>
    </row>
    <row r="10" spans="1:9" s="74" customFormat="1" ht="23.25" customHeight="1">
      <c r="A10" s="86">
        <v>6</v>
      </c>
      <c r="B10" s="86"/>
      <c r="C10" s="86"/>
      <c r="D10" s="86"/>
      <c r="E10" s="86"/>
      <c r="F10" s="86"/>
      <c r="G10" s="89"/>
      <c r="H10" s="89"/>
      <c r="I10" s="89"/>
    </row>
    <row r="11" spans="1:9" s="74" customFormat="1" ht="23.25" customHeight="1">
      <c r="A11" s="86">
        <v>7</v>
      </c>
      <c r="B11" s="86"/>
      <c r="C11" s="86"/>
      <c r="D11" s="86"/>
      <c r="E11" s="86"/>
      <c r="F11" s="86"/>
      <c r="G11" s="86"/>
      <c r="H11" s="86"/>
      <c r="I11" s="90"/>
    </row>
    <row r="12" spans="1:9" s="74" customFormat="1" ht="23.25" customHeight="1">
      <c r="A12" s="86">
        <v>8</v>
      </c>
      <c r="B12" s="86"/>
      <c r="C12" s="86"/>
      <c r="D12" s="86"/>
      <c r="E12" s="86"/>
      <c r="F12" s="86"/>
      <c r="G12" s="86"/>
      <c r="H12" s="86"/>
      <c r="I12" s="90"/>
    </row>
    <row r="13" spans="1:9" s="74" customFormat="1" ht="23.25" customHeight="1">
      <c r="A13" s="86">
        <v>9</v>
      </c>
      <c r="B13" s="86"/>
      <c r="C13" s="86"/>
      <c r="D13" s="86"/>
      <c r="E13" s="86"/>
      <c r="F13" s="86"/>
      <c r="G13" s="86"/>
      <c r="H13" s="86"/>
      <c r="I13" s="90"/>
    </row>
    <row r="14" spans="1:9" s="74" customFormat="1" ht="23.25" customHeight="1">
      <c r="A14" s="86">
        <v>10</v>
      </c>
      <c r="B14" s="86"/>
      <c r="C14" s="86"/>
      <c r="D14" s="86"/>
      <c r="E14" s="86"/>
      <c r="F14" s="86"/>
      <c r="G14" s="86"/>
      <c r="H14" s="86"/>
      <c r="I14" s="90"/>
    </row>
    <row r="15" spans="1:9" s="74" customFormat="1" ht="23.25" customHeight="1">
      <c r="A15" s="86">
        <v>11</v>
      </c>
      <c r="B15" s="86"/>
      <c r="C15" s="86"/>
      <c r="D15" s="86"/>
      <c r="E15" s="86"/>
      <c r="F15" s="86"/>
      <c r="G15" s="86"/>
      <c r="H15" s="86"/>
      <c r="I15" s="90"/>
    </row>
    <row r="16" spans="1:9" s="74" customFormat="1" ht="23.25" customHeight="1">
      <c r="A16" s="86">
        <v>12</v>
      </c>
      <c r="B16" s="86"/>
      <c r="C16" s="86"/>
      <c r="D16" s="86"/>
      <c r="E16" s="86"/>
      <c r="F16" s="86"/>
      <c r="G16" s="86"/>
      <c r="H16" s="86"/>
      <c r="I16" s="90"/>
    </row>
    <row r="17" spans="1:9" s="74" customFormat="1" ht="23.25" customHeight="1">
      <c r="A17" s="86">
        <v>13</v>
      </c>
      <c r="B17" s="86"/>
      <c r="C17" s="86"/>
      <c r="D17" s="86"/>
      <c r="E17" s="86"/>
      <c r="F17" s="86"/>
      <c r="G17" s="86"/>
      <c r="H17" s="86"/>
      <c r="I17" s="90"/>
    </row>
    <row r="18" spans="1:9" s="74" customFormat="1" ht="23.25" customHeight="1">
      <c r="A18" s="86">
        <v>14</v>
      </c>
      <c r="B18" s="86"/>
      <c r="C18" s="86"/>
      <c r="D18" s="86"/>
      <c r="E18" s="86"/>
      <c r="F18" s="86"/>
      <c r="G18" s="86"/>
      <c r="H18" s="86"/>
      <c r="I18" s="90"/>
    </row>
    <row r="19" spans="1:9" s="74" customFormat="1" ht="23.25" customHeight="1">
      <c r="A19" s="86">
        <v>15</v>
      </c>
      <c r="B19" s="86"/>
      <c r="C19" s="86"/>
      <c r="D19" s="86"/>
      <c r="E19" s="86"/>
      <c r="F19" s="86"/>
      <c r="G19" s="86"/>
      <c r="H19" s="86"/>
      <c r="I19" s="90"/>
    </row>
    <row r="20" spans="1:9" s="72" customFormat="1" ht="23.25" customHeight="1">
      <c r="A20" s="91"/>
      <c r="B20" s="91" t="s">
        <v>146</v>
      </c>
      <c r="C20" s="91"/>
      <c r="D20" s="91"/>
      <c r="E20" s="91"/>
      <c r="F20" s="91"/>
      <c r="G20" s="91">
        <f>SUM(G5:G19)</f>
        <v>0</v>
      </c>
      <c r="H20" s="91">
        <f>SUM(H5:H19)</f>
        <v>3000</v>
      </c>
      <c r="I20" s="93"/>
    </row>
  </sheetData>
  <sheetProtection/>
  <mergeCells count="2">
    <mergeCell ref="A2:I2"/>
    <mergeCell ref="A3:B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O20"/>
  <sheetViews>
    <sheetView zoomScaleSheetLayoutView="100" workbookViewId="0" topLeftCell="A1">
      <selection activeCell="B5" sqref="B5:D7"/>
    </sheetView>
  </sheetViews>
  <sheetFormatPr defaultColWidth="8.75390625" defaultRowHeight="21" customHeight="1"/>
  <cols>
    <col min="1" max="1" width="5.00390625" style="72" customWidth="1"/>
    <col min="2" max="2" width="20.50390625" style="72" customWidth="1"/>
    <col min="3" max="3" width="17.625" style="72" customWidth="1"/>
    <col min="4" max="4" width="39.00390625" style="72" customWidth="1"/>
    <col min="5" max="5" width="57.875" style="75" customWidth="1"/>
    <col min="6" max="29" width="9.00390625" style="72" bestFit="1" customWidth="1"/>
    <col min="30" max="253" width="8.75390625" style="72" customWidth="1"/>
  </cols>
  <sheetData>
    <row r="1" spans="1:249" s="1" customFormat="1" ht="25.5" customHeight="1">
      <c r="A1" s="76"/>
      <c r="B1" s="77"/>
      <c r="C1" s="78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</row>
    <row r="2" spans="1:5" s="72" customFormat="1" ht="30.75" customHeight="1">
      <c r="A2" s="80" t="s">
        <v>147</v>
      </c>
      <c r="B2" s="80"/>
      <c r="C2" s="80"/>
      <c r="D2" s="80"/>
      <c r="E2" s="80"/>
    </row>
    <row r="3" spans="1:249" s="73" customFormat="1" ht="22.5" customHeight="1">
      <c r="A3" s="81" t="s">
        <v>148</v>
      </c>
      <c r="B3" s="81"/>
      <c r="C3" s="82"/>
      <c r="D3" s="83"/>
      <c r="E3" s="84" t="s">
        <v>3</v>
      </c>
      <c r="F3" s="85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</row>
    <row r="4" spans="1:5" s="74" customFormat="1" ht="23.25" customHeight="1">
      <c r="A4" s="86" t="s">
        <v>122</v>
      </c>
      <c r="B4" s="86" t="s">
        <v>124</v>
      </c>
      <c r="C4" s="86" t="s">
        <v>125</v>
      </c>
      <c r="D4" s="86" t="s">
        <v>149</v>
      </c>
      <c r="E4" s="86" t="s">
        <v>130</v>
      </c>
    </row>
    <row r="5" spans="1:5" s="74" customFormat="1" ht="23.25" customHeight="1">
      <c r="A5" s="86">
        <v>1</v>
      </c>
      <c r="B5" s="86"/>
      <c r="C5" s="86"/>
      <c r="D5" s="86"/>
      <c r="E5" s="86"/>
    </row>
    <row r="6" spans="1:5" s="74" customFormat="1" ht="23.25" customHeight="1">
      <c r="A6" s="86">
        <v>2</v>
      </c>
      <c r="B6" s="86"/>
      <c r="C6" s="86"/>
      <c r="D6" s="86"/>
      <c r="E6" s="86"/>
    </row>
    <row r="7" spans="1:5" s="74" customFormat="1" ht="23.25" customHeight="1">
      <c r="A7" s="86">
        <v>3</v>
      </c>
      <c r="B7" s="86"/>
      <c r="C7" s="86"/>
      <c r="D7" s="86"/>
      <c r="E7" s="86"/>
    </row>
    <row r="8" spans="1:5" s="74" customFormat="1" ht="23.25" customHeight="1">
      <c r="A8" s="87">
        <v>4</v>
      </c>
      <c r="B8" s="87"/>
      <c r="C8" s="87"/>
      <c r="D8" s="87"/>
      <c r="E8" s="88"/>
    </row>
    <row r="9" spans="1:5" s="74" customFormat="1" ht="23.25" customHeight="1">
      <c r="A9" s="86">
        <v>5</v>
      </c>
      <c r="B9" s="86"/>
      <c r="C9" s="86"/>
      <c r="D9" s="86"/>
      <c r="E9" s="89"/>
    </row>
    <row r="10" spans="1:5" s="74" customFormat="1" ht="23.25" customHeight="1">
      <c r="A10" s="86">
        <v>6</v>
      </c>
      <c r="B10" s="86"/>
      <c r="C10" s="86"/>
      <c r="D10" s="86"/>
      <c r="E10" s="89"/>
    </row>
    <row r="11" spans="1:5" s="74" customFormat="1" ht="23.25" customHeight="1">
      <c r="A11" s="86">
        <v>7</v>
      </c>
      <c r="B11" s="86"/>
      <c r="C11" s="86"/>
      <c r="D11" s="86"/>
      <c r="E11" s="90"/>
    </row>
    <row r="12" spans="1:5" s="74" customFormat="1" ht="23.25" customHeight="1">
      <c r="A12" s="86">
        <v>8</v>
      </c>
      <c r="B12" s="86"/>
      <c r="C12" s="86"/>
      <c r="D12" s="86"/>
      <c r="E12" s="90"/>
    </row>
    <row r="13" spans="1:5" s="74" customFormat="1" ht="23.25" customHeight="1">
      <c r="A13" s="86">
        <v>9</v>
      </c>
      <c r="B13" s="86"/>
      <c r="C13" s="86"/>
      <c r="D13" s="86"/>
      <c r="E13" s="90"/>
    </row>
    <row r="14" spans="1:5" s="74" customFormat="1" ht="23.25" customHeight="1">
      <c r="A14" s="86">
        <v>10</v>
      </c>
      <c r="B14" s="86"/>
      <c r="C14" s="86"/>
      <c r="D14" s="86"/>
      <c r="E14" s="90"/>
    </row>
    <row r="15" spans="1:5" s="74" customFormat="1" ht="23.25" customHeight="1">
      <c r="A15" s="86">
        <v>11</v>
      </c>
      <c r="B15" s="86"/>
      <c r="C15" s="86"/>
      <c r="D15" s="86"/>
      <c r="E15" s="90"/>
    </row>
    <row r="16" spans="1:5" s="74" customFormat="1" ht="23.25" customHeight="1">
      <c r="A16" s="86">
        <v>12</v>
      </c>
      <c r="B16" s="86"/>
      <c r="C16" s="86"/>
      <c r="D16" s="86"/>
      <c r="E16" s="90"/>
    </row>
    <row r="17" spans="1:5" s="74" customFormat="1" ht="23.25" customHeight="1">
      <c r="A17" s="86">
        <v>13</v>
      </c>
      <c r="B17" s="86"/>
      <c r="C17" s="86"/>
      <c r="D17" s="86"/>
      <c r="E17" s="90"/>
    </row>
    <row r="18" spans="1:5" s="74" customFormat="1" ht="23.25" customHeight="1">
      <c r="A18" s="86">
        <v>14</v>
      </c>
      <c r="B18" s="86"/>
      <c r="C18" s="86"/>
      <c r="D18" s="86"/>
      <c r="E18" s="90"/>
    </row>
    <row r="19" spans="1:5" s="74" customFormat="1" ht="23.25" customHeight="1">
      <c r="A19" s="86">
        <v>15</v>
      </c>
      <c r="B19" s="86"/>
      <c r="C19" s="86"/>
      <c r="D19" s="86"/>
      <c r="E19" s="90"/>
    </row>
    <row r="20" spans="1:5" s="72" customFormat="1" ht="23.25" customHeight="1">
      <c r="A20" s="91"/>
      <c r="B20" s="92" t="s">
        <v>146</v>
      </c>
      <c r="C20" s="91"/>
      <c r="D20" s="91"/>
      <c r="E20" s="93"/>
    </row>
  </sheetData>
  <sheetProtection/>
  <mergeCells count="2">
    <mergeCell ref="A2:E2"/>
    <mergeCell ref="A3:B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J158"/>
  <sheetViews>
    <sheetView workbookViewId="0" topLeftCell="A2">
      <selection activeCell="C28" sqref="C28"/>
    </sheetView>
  </sheetViews>
  <sheetFormatPr defaultColWidth="9.00390625" defaultRowHeight="14.25"/>
  <cols>
    <col min="1" max="1" width="2.625" style="0" customWidth="1"/>
    <col min="2" max="2" width="59.375" style="0" customWidth="1"/>
    <col min="3" max="3" width="5.125" style="0" customWidth="1"/>
    <col min="4" max="4" width="4.25390625" style="0" customWidth="1"/>
    <col min="5" max="5" width="4.50390625" style="0" customWidth="1"/>
    <col min="6" max="6" width="4.25390625" style="0" customWidth="1"/>
    <col min="7" max="7" width="8.625" style="0" customWidth="1"/>
    <col min="8" max="8" width="10.75390625" style="30" customWidth="1"/>
    <col min="9" max="9" width="14.25390625" style="0" customWidth="1"/>
    <col min="10" max="10" width="13.25390625" style="0" customWidth="1"/>
  </cols>
  <sheetData>
    <row r="1" ht="6" customHeight="1"/>
    <row r="2" spans="2:10" ht="24" customHeight="1">
      <c r="B2" s="31" t="s">
        <v>150</v>
      </c>
      <c r="C2" s="31"/>
      <c r="D2" s="31"/>
      <c r="E2" s="31"/>
      <c r="F2" s="31"/>
      <c r="G2" s="31"/>
      <c r="H2" s="31"/>
      <c r="I2" s="31"/>
      <c r="J2" s="31"/>
    </row>
    <row r="3" spans="2:10" ht="21.75" customHeight="1">
      <c r="B3" s="32" t="s">
        <v>2</v>
      </c>
      <c r="C3" s="33"/>
      <c r="D3" s="33"/>
      <c r="E3" s="33"/>
      <c r="F3" s="33"/>
      <c r="G3" s="34"/>
      <c r="H3" s="33"/>
      <c r="I3" s="60" t="s">
        <v>3</v>
      </c>
      <c r="J3" s="60"/>
    </row>
    <row r="4" spans="2:10" ht="16.5" customHeight="1">
      <c r="B4" s="35" t="s">
        <v>151</v>
      </c>
      <c r="C4" s="36" t="s">
        <v>152</v>
      </c>
      <c r="D4" s="36"/>
      <c r="E4" s="36"/>
      <c r="F4" s="36"/>
      <c r="G4" s="37" t="s">
        <v>153</v>
      </c>
      <c r="H4" s="37" t="s">
        <v>154</v>
      </c>
      <c r="I4" s="61" t="s">
        <v>155</v>
      </c>
      <c r="J4" s="37" t="s">
        <v>156</v>
      </c>
    </row>
    <row r="5" spans="2:10" ht="14.25" customHeight="1">
      <c r="B5" s="35"/>
      <c r="C5" s="36" t="s">
        <v>157</v>
      </c>
      <c r="D5" s="36" t="s">
        <v>158</v>
      </c>
      <c r="E5" s="36" t="s">
        <v>159</v>
      </c>
      <c r="F5" s="36" t="s">
        <v>160</v>
      </c>
      <c r="G5" s="37"/>
      <c r="H5" s="37"/>
      <c r="I5" s="61"/>
      <c r="J5" s="37"/>
    </row>
    <row r="6" spans="2:10" ht="15.75" customHeight="1">
      <c r="B6" s="35"/>
      <c r="C6" s="36"/>
      <c r="D6" s="36"/>
      <c r="E6" s="36"/>
      <c r="F6" s="36"/>
      <c r="G6" s="37"/>
      <c r="H6" s="37"/>
      <c r="I6" s="61"/>
      <c r="J6" s="37"/>
    </row>
    <row r="7" spans="2:10" ht="15" customHeight="1">
      <c r="B7" s="38" t="s">
        <v>12</v>
      </c>
      <c r="C7" s="39">
        <f>C8+C9+C19+C20+C22</f>
        <v>27</v>
      </c>
      <c r="D7" s="39">
        <v>3</v>
      </c>
      <c r="E7" s="39"/>
      <c r="F7" s="39">
        <v>38</v>
      </c>
      <c r="G7" s="40">
        <f>G8+G9+G18+G19+G20+G22+G25</f>
        <v>1233</v>
      </c>
      <c r="H7" s="40">
        <f>H8+H9+H18+H19+H20+H22+H25</f>
        <v>260</v>
      </c>
      <c r="I7" s="62">
        <f>SUM(G7:H7)</f>
        <v>1493</v>
      </c>
      <c r="J7" s="63"/>
    </row>
    <row r="8" spans="2:10" ht="15" customHeight="1">
      <c r="B8" s="41" t="s">
        <v>161</v>
      </c>
      <c r="C8" s="39">
        <v>2</v>
      </c>
      <c r="D8" s="42"/>
      <c r="E8" s="42"/>
      <c r="F8" s="42"/>
      <c r="G8" s="43">
        <v>52</v>
      </c>
      <c r="H8" s="44">
        <v>8</v>
      </c>
      <c r="I8" s="44">
        <v>60</v>
      </c>
      <c r="J8" s="64"/>
    </row>
    <row r="9" spans="2:10" ht="15" customHeight="1">
      <c r="B9" s="41" t="s">
        <v>162</v>
      </c>
      <c r="C9" s="39">
        <v>15</v>
      </c>
      <c r="D9" s="42"/>
      <c r="E9" s="42"/>
      <c r="F9" s="42"/>
      <c r="G9" s="43">
        <v>843</v>
      </c>
      <c r="H9" s="45">
        <v>40</v>
      </c>
      <c r="I9" s="44">
        <f>SUM(G9:H9)</f>
        <v>883</v>
      </c>
      <c r="J9" s="64"/>
    </row>
    <row r="10" spans="2:10" ht="15" customHeight="1">
      <c r="B10" s="46" t="s">
        <v>163</v>
      </c>
      <c r="C10" s="39">
        <v>15</v>
      </c>
      <c r="D10" s="42"/>
      <c r="E10" s="42"/>
      <c r="F10" s="42"/>
      <c r="G10" s="43">
        <v>400</v>
      </c>
      <c r="H10" s="47"/>
      <c r="I10" s="44">
        <v>400</v>
      </c>
      <c r="J10" s="64"/>
    </row>
    <row r="11" spans="2:10" ht="15" customHeight="1">
      <c r="B11" s="46" t="s">
        <v>164</v>
      </c>
      <c r="C11" s="39"/>
      <c r="D11" s="42"/>
      <c r="E11" s="42"/>
      <c r="F11" s="42"/>
      <c r="G11" s="43">
        <v>215</v>
      </c>
      <c r="H11" s="45">
        <v>40</v>
      </c>
      <c r="I11" s="44">
        <v>255</v>
      </c>
      <c r="J11" s="64"/>
    </row>
    <row r="12" spans="2:10" ht="15" customHeight="1">
      <c r="B12" s="46" t="s">
        <v>165</v>
      </c>
      <c r="C12" s="39"/>
      <c r="D12" s="42"/>
      <c r="E12" s="42"/>
      <c r="F12" s="42"/>
      <c r="G12" s="43">
        <v>12</v>
      </c>
      <c r="H12" s="48"/>
      <c r="I12" s="65">
        <v>12</v>
      </c>
      <c r="J12" s="64"/>
    </row>
    <row r="13" spans="2:10" ht="15" customHeight="1">
      <c r="B13" s="46" t="s">
        <v>166</v>
      </c>
      <c r="C13" s="39"/>
      <c r="D13" s="42"/>
      <c r="E13" s="42"/>
      <c r="F13" s="42"/>
      <c r="G13" s="43">
        <v>13</v>
      </c>
      <c r="H13" s="48"/>
      <c r="I13" s="65">
        <v>13</v>
      </c>
      <c r="J13" s="64"/>
    </row>
    <row r="14" spans="2:10" ht="15" customHeight="1">
      <c r="B14" s="46" t="s">
        <v>167</v>
      </c>
      <c r="C14" s="39"/>
      <c r="D14" s="42"/>
      <c r="E14" s="42"/>
      <c r="F14" s="42"/>
      <c r="G14" s="43">
        <v>10</v>
      </c>
      <c r="H14" s="48"/>
      <c r="I14" s="65">
        <v>10</v>
      </c>
      <c r="J14" s="64"/>
    </row>
    <row r="15" spans="2:10" ht="15" customHeight="1">
      <c r="B15" s="46" t="s">
        <v>168</v>
      </c>
      <c r="C15" s="39"/>
      <c r="D15" s="42"/>
      <c r="E15" s="42"/>
      <c r="F15" s="42"/>
      <c r="G15" s="43">
        <v>10</v>
      </c>
      <c r="H15" s="48"/>
      <c r="I15" s="65">
        <v>10</v>
      </c>
      <c r="J15" s="64"/>
    </row>
    <row r="16" spans="2:10" ht="15" customHeight="1">
      <c r="B16" s="46" t="s">
        <v>169</v>
      </c>
      <c r="C16" s="39"/>
      <c r="D16" s="42"/>
      <c r="E16" s="42"/>
      <c r="F16" s="42"/>
      <c r="G16" s="43">
        <v>170</v>
      </c>
      <c r="H16" s="49">
        <v>40</v>
      </c>
      <c r="I16" s="65">
        <v>210</v>
      </c>
      <c r="J16" s="64"/>
    </row>
    <row r="17" spans="2:10" ht="15" customHeight="1">
      <c r="B17" s="46" t="s">
        <v>170</v>
      </c>
      <c r="C17" s="39"/>
      <c r="D17" s="42"/>
      <c r="E17" s="42"/>
      <c r="F17" s="42">
        <v>38</v>
      </c>
      <c r="G17" s="43">
        <v>228</v>
      </c>
      <c r="H17" s="50"/>
      <c r="I17" s="44">
        <v>228</v>
      </c>
      <c r="J17" s="64"/>
    </row>
    <row r="18" spans="2:10" ht="15" customHeight="1">
      <c r="B18" s="46" t="s">
        <v>171</v>
      </c>
      <c r="C18" s="39"/>
      <c r="D18" s="42">
        <v>3</v>
      </c>
      <c r="E18" s="42"/>
      <c r="F18" s="42"/>
      <c r="G18" s="43">
        <v>78</v>
      </c>
      <c r="H18" s="45">
        <v>15</v>
      </c>
      <c r="I18" s="44">
        <f>SUM(G18:H18)</f>
        <v>93</v>
      </c>
      <c r="J18" s="64"/>
    </row>
    <row r="19" spans="2:10" ht="15" customHeight="1">
      <c r="B19" s="46" t="s">
        <v>172</v>
      </c>
      <c r="C19" s="39">
        <v>2</v>
      </c>
      <c r="D19" s="42"/>
      <c r="E19" s="42"/>
      <c r="F19" s="42"/>
      <c r="G19" s="43">
        <v>52</v>
      </c>
      <c r="H19" s="47"/>
      <c r="I19" s="44">
        <f>SUM(G19:H19)</f>
        <v>52</v>
      </c>
      <c r="J19" s="64"/>
    </row>
    <row r="20" spans="2:10" ht="15" customHeight="1">
      <c r="B20" s="46" t="s">
        <v>173</v>
      </c>
      <c r="C20" s="39">
        <v>6</v>
      </c>
      <c r="D20" s="42"/>
      <c r="E20" s="42"/>
      <c r="F20" s="42"/>
      <c r="G20" s="43">
        <v>156</v>
      </c>
      <c r="H20" s="45">
        <v>112</v>
      </c>
      <c r="I20" s="44">
        <f>SUM(G20:H20)</f>
        <v>268</v>
      </c>
      <c r="J20" s="64"/>
    </row>
    <row r="21" spans="2:10" ht="15" customHeight="1">
      <c r="B21" s="46" t="s">
        <v>174</v>
      </c>
      <c r="C21" s="39"/>
      <c r="D21" s="42"/>
      <c r="E21" s="42"/>
      <c r="F21" s="42"/>
      <c r="G21" s="43">
        <v>156</v>
      </c>
      <c r="H21" s="47">
        <v>112</v>
      </c>
      <c r="I21" s="65">
        <v>268</v>
      </c>
      <c r="J21" s="64"/>
    </row>
    <row r="22" spans="2:10" ht="15" customHeight="1">
      <c r="B22" s="46" t="s">
        <v>175</v>
      </c>
      <c r="C22" s="39">
        <v>2</v>
      </c>
      <c r="D22" s="42"/>
      <c r="E22" s="42"/>
      <c r="F22" s="42"/>
      <c r="G22" s="43">
        <v>52</v>
      </c>
      <c r="H22" s="45">
        <v>10</v>
      </c>
      <c r="I22" s="44">
        <f aca="true" t="shared" si="0" ref="I22:I53">SUM(G22:H22)</f>
        <v>62</v>
      </c>
      <c r="J22" s="64"/>
    </row>
    <row r="23" spans="2:10" ht="15" customHeight="1">
      <c r="B23" s="46" t="s">
        <v>176</v>
      </c>
      <c r="C23" s="39">
        <v>1</v>
      </c>
      <c r="D23" s="42"/>
      <c r="E23" s="42"/>
      <c r="F23" s="42"/>
      <c r="G23" s="43">
        <v>26</v>
      </c>
      <c r="H23" s="47">
        <v>5</v>
      </c>
      <c r="I23" s="65">
        <f t="shared" si="0"/>
        <v>31</v>
      </c>
      <c r="J23" s="64"/>
    </row>
    <row r="24" spans="2:10" ht="15" customHeight="1">
      <c r="B24" s="46" t="s">
        <v>177</v>
      </c>
      <c r="C24" s="39">
        <v>1</v>
      </c>
      <c r="D24" s="42"/>
      <c r="E24" s="42"/>
      <c r="F24" s="42"/>
      <c r="G24" s="43">
        <v>26</v>
      </c>
      <c r="H24" s="47">
        <v>5</v>
      </c>
      <c r="I24" s="65">
        <f t="shared" si="0"/>
        <v>31</v>
      </c>
      <c r="J24" s="64"/>
    </row>
    <row r="25" spans="2:10" ht="15" customHeight="1">
      <c r="B25" s="46" t="s">
        <v>178</v>
      </c>
      <c r="C25" s="42"/>
      <c r="D25" s="42"/>
      <c r="E25" s="42"/>
      <c r="F25" s="42"/>
      <c r="G25" s="43"/>
      <c r="H25" s="45">
        <v>75</v>
      </c>
      <c r="I25" s="44">
        <f t="shared" si="0"/>
        <v>75</v>
      </c>
      <c r="J25" s="64"/>
    </row>
    <row r="26" spans="2:10" ht="15" customHeight="1">
      <c r="B26" s="46" t="s">
        <v>179</v>
      </c>
      <c r="C26" s="42"/>
      <c r="D26" s="42"/>
      <c r="E26" s="42"/>
      <c r="F26" s="51"/>
      <c r="G26" s="52"/>
      <c r="H26" s="53">
        <v>60</v>
      </c>
      <c r="I26" s="65">
        <f t="shared" si="0"/>
        <v>60</v>
      </c>
      <c r="J26" s="64"/>
    </row>
    <row r="27" spans="2:10" ht="15" customHeight="1">
      <c r="B27" s="46" t="s">
        <v>180</v>
      </c>
      <c r="C27" s="42"/>
      <c r="D27" s="42"/>
      <c r="E27" s="42"/>
      <c r="F27" s="51"/>
      <c r="G27" s="52"/>
      <c r="H27" s="53">
        <v>15</v>
      </c>
      <c r="I27" s="65">
        <f t="shared" si="0"/>
        <v>15</v>
      </c>
      <c r="J27" s="64"/>
    </row>
    <row r="28" spans="2:10" ht="15" customHeight="1">
      <c r="B28" s="38" t="s">
        <v>14</v>
      </c>
      <c r="C28" s="39"/>
      <c r="D28" s="39"/>
      <c r="E28" s="39"/>
      <c r="F28" s="54"/>
      <c r="G28" s="52"/>
      <c r="H28" s="55">
        <f>SUM(H29:H35)</f>
        <v>357</v>
      </c>
      <c r="I28" s="62">
        <f t="shared" si="0"/>
        <v>357</v>
      </c>
      <c r="J28" s="66"/>
    </row>
    <row r="29" spans="2:10" ht="15" customHeight="1">
      <c r="B29" s="46" t="s">
        <v>181</v>
      </c>
      <c r="C29" s="39"/>
      <c r="D29" s="42"/>
      <c r="E29" s="39"/>
      <c r="F29" s="39"/>
      <c r="G29" s="43"/>
      <c r="H29" s="56">
        <v>94</v>
      </c>
      <c r="I29" s="44">
        <f t="shared" si="0"/>
        <v>94</v>
      </c>
      <c r="J29" s="64"/>
    </row>
    <row r="30" spans="2:10" ht="15" customHeight="1">
      <c r="B30" s="46" t="s">
        <v>182</v>
      </c>
      <c r="C30" s="39"/>
      <c r="D30" s="42"/>
      <c r="E30" s="39"/>
      <c r="F30" s="39"/>
      <c r="G30" s="43"/>
      <c r="H30" s="56">
        <v>14</v>
      </c>
      <c r="I30" s="44">
        <f t="shared" si="0"/>
        <v>14</v>
      </c>
      <c r="J30" s="64"/>
    </row>
    <row r="31" spans="2:10" ht="15" customHeight="1">
      <c r="B31" s="46" t="s">
        <v>183</v>
      </c>
      <c r="C31" s="39"/>
      <c r="D31" s="42"/>
      <c r="E31" s="39"/>
      <c r="F31" s="39"/>
      <c r="G31" s="43"/>
      <c r="H31" s="56">
        <v>55</v>
      </c>
      <c r="I31" s="44">
        <f t="shared" si="0"/>
        <v>55</v>
      </c>
      <c r="J31" s="64"/>
    </row>
    <row r="32" spans="2:10" ht="15" customHeight="1">
      <c r="B32" s="46" t="s">
        <v>184</v>
      </c>
      <c r="C32" s="39"/>
      <c r="D32" s="42"/>
      <c r="E32" s="39"/>
      <c r="F32" s="39"/>
      <c r="G32" s="43"/>
      <c r="H32" s="56">
        <v>48</v>
      </c>
      <c r="I32" s="44">
        <f t="shared" si="0"/>
        <v>48</v>
      </c>
      <c r="J32" s="64"/>
    </row>
    <row r="33" spans="2:10" ht="15" customHeight="1">
      <c r="B33" s="46" t="s">
        <v>185</v>
      </c>
      <c r="C33" s="39"/>
      <c r="D33" s="42"/>
      <c r="E33" s="39"/>
      <c r="F33" s="39"/>
      <c r="G33" s="43"/>
      <c r="H33" s="56">
        <v>100</v>
      </c>
      <c r="I33" s="44">
        <f t="shared" si="0"/>
        <v>100</v>
      </c>
      <c r="J33" s="64"/>
    </row>
    <row r="34" spans="2:10" ht="15" customHeight="1">
      <c r="B34" s="46" t="s">
        <v>186</v>
      </c>
      <c r="C34" s="39"/>
      <c r="D34" s="42"/>
      <c r="E34" s="39"/>
      <c r="F34" s="39"/>
      <c r="G34" s="43"/>
      <c r="H34" s="56">
        <v>41</v>
      </c>
      <c r="I34" s="44">
        <f t="shared" si="0"/>
        <v>41</v>
      </c>
      <c r="J34" s="64"/>
    </row>
    <row r="35" spans="2:10" ht="15" customHeight="1">
      <c r="B35" s="46" t="s">
        <v>187</v>
      </c>
      <c r="C35" s="39"/>
      <c r="D35" s="42"/>
      <c r="E35" s="39"/>
      <c r="F35" s="39"/>
      <c r="G35" s="43"/>
      <c r="H35" s="56">
        <v>5</v>
      </c>
      <c r="I35" s="44">
        <f t="shared" si="0"/>
        <v>5</v>
      </c>
      <c r="J35" s="64"/>
    </row>
    <row r="36" spans="2:10" ht="15" customHeight="1">
      <c r="B36" s="38" t="s">
        <v>16</v>
      </c>
      <c r="C36" s="39"/>
      <c r="D36" s="42"/>
      <c r="E36" s="39"/>
      <c r="F36" s="39"/>
      <c r="G36" s="43"/>
      <c r="H36" s="55">
        <f>H37+H42+H43</f>
        <v>320</v>
      </c>
      <c r="I36" s="62">
        <f t="shared" si="0"/>
        <v>320</v>
      </c>
      <c r="J36" s="64"/>
    </row>
    <row r="37" spans="2:10" ht="15" customHeight="1">
      <c r="B37" s="46" t="s">
        <v>188</v>
      </c>
      <c r="C37" s="39"/>
      <c r="D37" s="42"/>
      <c r="E37" s="39"/>
      <c r="F37" s="39"/>
      <c r="G37" s="43"/>
      <c r="H37" s="56">
        <v>300</v>
      </c>
      <c r="I37" s="44">
        <f t="shared" si="0"/>
        <v>300</v>
      </c>
      <c r="J37" s="64"/>
    </row>
    <row r="38" spans="2:10" ht="15" customHeight="1">
      <c r="B38" s="46" t="s">
        <v>189</v>
      </c>
      <c r="C38" s="39"/>
      <c r="D38" s="42"/>
      <c r="E38" s="39"/>
      <c r="F38" s="39"/>
      <c r="G38" s="43"/>
      <c r="H38" s="49">
        <v>50</v>
      </c>
      <c r="I38" s="65">
        <f t="shared" si="0"/>
        <v>50</v>
      </c>
      <c r="J38" s="64"/>
    </row>
    <row r="39" spans="2:10" ht="15" customHeight="1">
      <c r="B39" s="46" t="s">
        <v>190</v>
      </c>
      <c r="C39" s="39"/>
      <c r="D39" s="42"/>
      <c r="E39" s="39"/>
      <c r="F39" s="39"/>
      <c r="G39" s="43"/>
      <c r="H39" s="49">
        <v>150</v>
      </c>
      <c r="I39" s="65">
        <f t="shared" si="0"/>
        <v>150</v>
      </c>
      <c r="J39" s="64"/>
    </row>
    <row r="40" spans="2:10" ht="15" customHeight="1">
      <c r="B40" s="46" t="s">
        <v>191</v>
      </c>
      <c r="C40" s="39"/>
      <c r="D40" s="42"/>
      <c r="E40" s="39"/>
      <c r="F40" s="39"/>
      <c r="G40" s="43"/>
      <c r="H40" s="49">
        <v>20</v>
      </c>
      <c r="I40" s="65">
        <f t="shared" si="0"/>
        <v>20</v>
      </c>
      <c r="J40" s="64"/>
    </row>
    <row r="41" spans="2:10" ht="15" customHeight="1">
      <c r="B41" s="46" t="s">
        <v>192</v>
      </c>
      <c r="C41" s="39"/>
      <c r="D41" s="42"/>
      <c r="E41" s="39"/>
      <c r="F41" s="39"/>
      <c r="G41" s="43"/>
      <c r="H41" s="49">
        <v>80</v>
      </c>
      <c r="I41" s="65">
        <f t="shared" si="0"/>
        <v>80</v>
      </c>
      <c r="J41" s="64"/>
    </row>
    <row r="42" spans="2:10" ht="15" customHeight="1">
      <c r="B42" s="46" t="s">
        <v>193</v>
      </c>
      <c r="C42" s="39"/>
      <c r="D42" s="42"/>
      <c r="E42" s="39"/>
      <c r="F42" s="39"/>
      <c r="G42" s="43"/>
      <c r="H42" s="56">
        <v>4</v>
      </c>
      <c r="I42" s="44">
        <f t="shared" si="0"/>
        <v>4</v>
      </c>
      <c r="J42" s="64"/>
    </row>
    <row r="43" spans="2:10" ht="15" customHeight="1">
      <c r="B43" s="46" t="s">
        <v>194</v>
      </c>
      <c r="C43" s="39"/>
      <c r="D43" s="42"/>
      <c r="E43" s="39"/>
      <c r="F43" s="39"/>
      <c r="G43" s="43"/>
      <c r="H43" s="56">
        <v>16</v>
      </c>
      <c r="I43" s="44">
        <f t="shared" si="0"/>
        <v>16</v>
      </c>
      <c r="J43" s="64"/>
    </row>
    <row r="44" spans="2:10" ht="15" customHeight="1">
      <c r="B44" s="38" t="s">
        <v>195</v>
      </c>
      <c r="C44" s="39"/>
      <c r="D44" s="42">
        <v>3</v>
      </c>
      <c r="E44" s="39"/>
      <c r="F44" s="39"/>
      <c r="G44" s="57">
        <v>78</v>
      </c>
      <c r="H44" s="55">
        <v>213</v>
      </c>
      <c r="I44" s="62">
        <f t="shared" si="0"/>
        <v>291</v>
      </c>
      <c r="J44" s="64"/>
    </row>
    <row r="45" spans="2:10" ht="15" customHeight="1">
      <c r="B45" s="46" t="s">
        <v>196</v>
      </c>
      <c r="C45" s="39"/>
      <c r="D45" s="42">
        <v>3</v>
      </c>
      <c r="E45" s="39"/>
      <c r="F45" s="54"/>
      <c r="G45" s="52">
        <v>78</v>
      </c>
      <c r="H45" s="56">
        <v>195</v>
      </c>
      <c r="I45" s="44">
        <f t="shared" si="0"/>
        <v>273</v>
      </c>
      <c r="J45" s="64"/>
    </row>
    <row r="46" spans="2:10" ht="15" customHeight="1">
      <c r="B46" s="46" t="s">
        <v>197</v>
      </c>
      <c r="C46" s="39"/>
      <c r="D46" s="42"/>
      <c r="E46" s="39"/>
      <c r="F46" s="54"/>
      <c r="G46" s="52"/>
      <c r="H46" s="49">
        <v>60</v>
      </c>
      <c r="I46" s="65">
        <f t="shared" si="0"/>
        <v>60</v>
      </c>
      <c r="J46" s="64"/>
    </row>
    <row r="47" spans="2:10" ht="15" customHeight="1">
      <c r="B47" s="46" t="s">
        <v>198</v>
      </c>
      <c r="C47" s="39"/>
      <c r="D47" s="42"/>
      <c r="E47" s="39"/>
      <c r="F47" s="54"/>
      <c r="G47" s="52">
        <v>78</v>
      </c>
      <c r="H47" s="49">
        <v>48</v>
      </c>
      <c r="I47" s="65">
        <f t="shared" si="0"/>
        <v>126</v>
      </c>
      <c r="J47" s="64"/>
    </row>
    <row r="48" spans="2:10" ht="15" customHeight="1">
      <c r="B48" s="46" t="s">
        <v>199</v>
      </c>
      <c r="C48" s="39"/>
      <c r="D48" s="42"/>
      <c r="E48" s="39"/>
      <c r="F48" s="54"/>
      <c r="G48" s="52"/>
      <c r="H48" s="49">
        <v>87</v>
      </c>
      <c r="I48" s="65">
        <f t="shared" si="0"/>
        <v>87</v>
      </c>
      <c r="J48" s="64"/>
    </row>
    <row r="49" spans="2:10" ht="15" customHeight="1">
      <c r="B49" s="46" t="s">
        <v>200</v>
      </c>
      <c r="C49" s="39"/>
      <c r="D49" s="42"/>
      <c r="E49" s="39"/>
      <c r="F49" s="54"/>
      <c r="G49" s="52"/>
      <c r="H49" s="56">
        <v>18</v>
      </c>
      <c r="I49" s="44">
        <f t="shared" si="0"/>
        <v>18</v>
      </c>
      <c r="J49" s="64"/>
    </row>
    <row r="50" spans="2:10" ht="15" customHeight="1">
      <c r="B50" s="46" t="s">
        <v>201</v>
      </c>
      <c r="C50" s="39"/>
      <c r="D50" s="42"/>
      <c r="E50" s="39"/>
      <c r="F50" s="54"/>
      <c r="G50" s="52"/>
      <c r="H50" s="49">
        <v>11</v>
      </c>
      <c r="I50" s="65">
        <f t="shared" si="0"/>
        <v>11</v>
      </c>
      <c r="J50" s="64"/>
    </row>
    <row r="51" spans="2:10" ht="15" customHeight="1">
      <c r="B51" s="46" t="s">
        <v>202</v>
      </c>
      <c r="C51" s="39"/>
      <c r="D51" s="42"/>
      <c r="E51" s="39"/>
      <c r="F51" s="54"/>
      <c r="G51" s="52"/>
      <c r="H51" s="49">
        <v>7</v>
      </c>
      <c r="I51" s="65">
        <f t="shared" si="0"/>
        <v>7</v>
      </c>
      <c r="J51" s="64"/>
    </row>
    <row r="52" spans="2:10" ht="15" customHeight="1">
      <c r="B52" s="38" t="s">
        <v>22</v>
      </c>
      <c r="C52" s="39"/>
      <c r="D52" s="58">
        <v>5</v>
      </c>
      <c r="E52" s="59">
        <v>30</v>
      </c>
      <c r="F52" s="59">
        <v>2</v>
      </c>
      <c r="G52" s="57">
        <f>SUM(G53:G68)</f>
        <v>188</v>
      </c>
      <c r="H52" s="57">
        <f>SUM(H53:H68)</f>
        <v>1612</v>
      </c>
      <c r="I52" s="62">
        <f t="shared" si="0"/>
        <v>1800</v>
      </c>
      <c r="J52" s="64"/>
    </row>
    <row r="53" spans="2:10" ht="15" customHeight="1">
      <c r="B53" s="41" t="s">
        <v>203</v>
      </c>
      <c r="C53" s="39"/>
      <c r="D53" s="42">
        <v>3</v>
      </c>
      <c r="E53" s="39"/>
      <c r="F53" s="39">
        <v>2</v>
      </c>
      <c r="G53" s="43">
        <v>100</v>
      </c>
      <c r="H53" s="49"/>
      <c r="I53" s="44">
        <f t="shared" si="0"/>
        <v>100</v>
      </c>
      <c r="J53" s="64"/>
    </row>
    <row r="54" spans="2:10" ht="15" customHeight="1">
      <c r="B54" s="41" t="s">
        <v>204</v>
      </c>
      <c r="C54" s="39"/>
      <c r="D54" s="42"/>
      <c r="E54" s="39"/>
      <c r="F54" s="39"/>
      <c r="G54" s="43"/>
      <c r="H54" s="56">
        <v>70</v>
      </c>
      <c r="I54" s="44">
        <f aca="true" t="shared" si="1" ref="I54:I84">SUM(G54:H54)</f>
        <v>70</v>
      </c>
      <c r="J54" s="64"/>
    </row>
    <row r="55" spans="2:10" ht="15" customHeight="1">
      <c r="B55" s="41" t="s">
        <v>205</v>
      </c>
      <c r="C55" s="39"/>
      <c r="D55" s="42"/>
      <c r="E55" s="39">
        <v>30</v>
      </c>
      <c r="F55" s="39"/>
      <c r="G55" s="43">
        <v>36</v>
      </c>
      <c r="H55" s="49"/>
      <c r="I55" s="44">
        <f t="shared" si="1"/>
        <v>36</v>
      </c>
      <c r="J55" s="64"/>
    </row>
    <row r="56" spans="2:10" ht="15" customHeight="1">
      <c r="B56" s="41" t="s">
        <v>206</v>
      </c>
      <c r="C56" s="39"/>
      <c r="D56" s="42"/>
      <c r="E56" s="39"/>
      <c r="F56" s="39"/>
      <c r="G56" s="43"/>
      <c r="H56" s="56">
        <v>231</v>
      </c>
      <c r="I56" s="44">
        <f t="shared" si="1"/>
        <v>231</v>
      </c>
      <c r="J56" s="64"/>
    </row>
    <row r="57" spans="2:10" ht="15" customHeight="1">
      <c r="B57" s="41" t="s">
        <v>207</v>
      </c>
      <c r="C57" s="39"/>
      <c r="D57" s="42"/>
      <c r="E57" s="39"/>
      <c r="F57" s="39"/>
      <c r="G57" s="43"/>
      <c r="H57" s="56">
        <v>55</v>
      </c>
      <c r="I57" s="44">
        <f t="shared" si="1"/>
        <v>55</v>
      </c>
      <c r="J57" s="64"/>
    </row>
    <row r="58" spans="2:10" ht="15" customHeight="1">
      <c r="B58" s="41" t="s">
        <v>208</v>
      </c>
      <c r="C58" s="39"/>
      <c r="D58" s="42">
        <v>2</v>
      </c>
      <c r="E58" s="39"/>
      <c r="F58" s="39"/>
      <c r="G58" s="43">
        <v>52</v>
      </c>
      <c r="H58" s="56">
        <v>21</v>
      </c>
      <c r="I58" s="44">
        <f t="shared" si="1"/>
        <v>73</v>
      </c>
      <c r="J58" s="64"/>
    </row>
    <row r="59" spans="2:10" ht="15" customHeight="1">
      <c r="B59" s="41" t="s">
        <v>209</v>
      </c>
      <c r="C59" s="39"/>
      <c r="D59" s="42"/>
      <c r="E59" s="39"/>
      <c r="F59" s="39"/>
      <c r="G59" s="43"/>
      <c r="H59" s="56">
        <v>296</v>
      </c>
      <c r="I59" s="44">
        <f t="shared" si="1"/>
        <v>296</v>
      </c>
      <c r="J59" s="64"/>
    </row>
    <row r="60" spans="2:10" ht="15" customHeight="1">
      <c r="B60" s="41" t="s">
        <v>210</v>
      </c>
      <c r="C60" s="39"/>
      <c r="D60" s="42"/>
      <c r="E60" s="39"/>
      <c r="F60" s="54"/>
      <c r="G60" s="52"/>
      <c r="H60" s="56"/>
      <c r="I60" s="44"/>
      <c r="J60" s="64"/>
    </row>
    <row r="61" spans="2:10" ht="15" customHeight="1">
      <c r="B61" s="41" t="s">
        <v>211</v>
      </c>
      <c r="C61" s="39"/>
      <c r="D61" s="42"/>
      <c r="E61" s="39"/>
      <c r="F61" s="54"/>
      <c r="G61" s="52"/>
      <c r="H61" s="56"/>
      <c r="I61" s="44"/>
      <c r="J61" s="64"/>
    </row>
    <row r="62" spans="2:10" ht="15" customHeight="1">
      <c r="B62" s="41" t="s">
        <v>212</v>
      </c>
      <c r="C62" s="39"/>
      <c r="D62" s="42"/>
      <c r="E62" s="39"/>
      <c r="F62" s="54"/>
      <c r="G62" s="52"/>
      <c r="H62" s="56">
        <v>406</v>
      </c>
      <c r="I62" s="44">
        <f t="shared" si="1"/>
        <v>406</v>
      </c>
      <c r="J62" s="64"/>
    </row>
    <row r="63" spans="2:10" ht="15" customHeight="1">
      <c r="B63" s="41" t="s">
        <v>213</v>
      </c>
      <c r="C63" s="39"/>
      <c r="D63" s="42"/>
      <c r="E63" s="39"/>
      <c r="F63" s="54"/>
      <c r="G63" s="52"/>
      <c r="H63" s="56">
        <v>15</v>
      </c>
      <c r="I63" s="44">
        <f t="shared" si="1"/>
        <v>15</v>
      </c>
      <c r="J63" s="64"/>
    </row>
    <row r="64" spans="2:10" ht="15" customHeight="1">
      <c r="B64" s="41" t="s">
        <v>214</v>
      </c>
      <c r="C64" s="39"/>
      <c r="D64" s="42"/>
      <c r="E64" s="39"/>
      <c r="F64" s="54"/>
      <c r="G64" s="52"/>
      <c r="H64" s="56">
        <v>50</v>
      </c>
      <c r="I64" s="44">
        <f t="shared" si="1"/>
        <v>50</v>
      </c>
      <c r="J64" s="64"/>
    </row>
    <row r="65" spans="2:10" ht="15" customHeight="1">
      <c r="B65" s="41" t="s">
        <v>215</v>
      </c>
      <c r="C65" s="39"/>
      <c r="D65" s="42"/>
      <c r="E65" s="39"/>
      <c r="F65" s="54"/>
      <c r="G65" s="52"/>
      <c r="H65" s="56">
        <v>50</v>
      </c>
      <c r="I65" s="44">
        <f t="shared" si="1"/>
        <v>50</v>
      </c>
      <c r="J65" s="64"/>
    </row>
    <row r="66" spans="2:10" ht="15" customHeight="1">
      <c r="B66" s="41" t="s">
        <v>216</v>
      </c>
      <c r="C66" s="39"/>
      <c r="D66" s="42"/>
      <c r="E66" s="39"/>
      <c r="F66" s="54"/>
      <c r="G66" s="52"/>
      <c r="H66" s="56">
        <v>7</v>
      </c>
      <c r="I66" s="44">
        <f t="shared" si="1"/>
        <v>7</v>
      </c>
      <c r="J66" s="64"/>
    </row>
    <row r="67" spans="2:10" ht="15" customHeight="1">
      <c r="B67" s="41" t="s">
        <v>217</v>
      </c>
      <c r="C67" s="39"/>
      <c r="D67" s="42"/>
      <c r="E67" s="39"/>
      <c r="F67" s="54"/>
      <c r="G67" s="52"/>
      <c r="H67" s="56">
        <v>400</v>
      </c>
      <c r="I67" s="44">
        <f t="shared" si="1"/>
        <v>400</v>
      </c>
      <c r="J67" s="64"/>
    </row>
    <row r="68" spans="2:10" ht="15" customHeight="1">
      <c r="B68" s="41" t="s">
        <v>218</v>
      </c>
      <c r="C68" s="39"/>
      <c r="D68" s="42"/>
      <c r="E68" s="39"/>
      <c r="F68" s="54"/>
      <c r="G68" s="52"/>
      <c r="H68" s="56">
        <v>11</v>
      </c>
      <c r="I68" s="44">
        <f t="shared" si="1"/>
        <v>11</v>
      </c>
      <c r="J68" s="64"/>
    </row>
    <row r="69" spans="2:10" ht="15" customHeight="1">
      <c r="B69" s="38" t="s">
        <v>219</v>
      </c>
      <c r="C69" s="59">
        <v>2</v>
      </c>
      <c r="D69" s="58">
        <v>2</v>
      </c>
      <c r="E69" s="59"/>
      <c r="F69" s="59"/>
      <c r="G69" s="57">
        <v>104</v>
      </c>
      <c r="H69" s="55">
        <f>H70+H74+H76</f>
        <v>445</v>
      </c>
      <c r="I69" s="62">
        <f t="shared" si="1"/>
        <v>549</v>
      </c>
      <c r="J69" s="64"/>
    </row>
    <row r="70" spans="2:10" ht="15" customHeight="1">
      <c r="B70" s="46" t="s">
        <v>220</v>
      </c>
      <c r="C70" s="39">
        <v>2</v>
      </c>
      <c r="D70" s="42">
        <v>2</v>
      </c>
      <c r="E70" s="39"/>
      <c r="F70" s="39"/>
      <c r="G70" s="43">
        <v>104</v>
      </c>
      <c r="H70" s="56">
        <f>SUM(H71:H73)</f>
        <v>23</v>
      </c>
      <c r="I70" s="44">
        <f t="shared" si="1"/>
        <v>127</v>
      </c>
      <c r="J70" s="64"/>
    </row>
    <row r="71" spans="2:10" ht="15" customHeight="1">
      <c r="B71" s="46" t="s">
        <v>221</v>
      </c>
      <c r="C71" s="39"/>
      <c r="D71" s="42"/>
      <c r="E71" s="39"/>
      <c r="F71" s="39"/>
      <c r="G71" s="43"/>
      <c r="H71" s="49">
        <v>15</v>
      </c>
      <c r="I71" s="65">
        <f t="shared" si="1"/>
        <v>15</v>
      </c>
      <c r="J71" s="64"/>
    </row>
    <row r="72" spans="2:10" ht="15" customHeight="1">
      <c r="B72" s="46" t="s">
        <v>222</v>
      </c>
      <c r="C72" s="39"/>
      <c r="D72" s="42"/>
      <c r="E72" s="39"/>
      <c r="F72" s="39"/>
      <c r="G72" s="43"/>
      <c r="H72" s="49">
        <v>5</v>
      </c>
      <c r="I72" s="65">
        <f t="shared" si="1"/>
        <v>5</v>
      </c>
      <c r="J72" s="64"/>
    </row>
    <row r="73" spans="2:10" ht="15" customHeight="1">
      <c r="B73" s="46" t="s">
        <v>223</v>
      </c>
      <c r="C73" s="39">
        <v>2</v>
      </c>
      <c r="D73" s="42">
        <v>2</v>
      </c>
      <c r="E73" s="39"/>
      <c r="F73" s="39"/>
      <c r="G73" s="43">
        <v>104</v>
      </c>
      <c r="H73" s="49">
        <v>3</v>
      </c>
      <c r="I73" s="65">
        <f t="shared" si="1"/>
        <v>107</v>
      </c>
      <c r="J73" s="64"/>
    </row>
    <row r="74" spans="2:10" ht="15" customHeight="1">
      <c r="B74" s="46" t="s">
        <v>224</v>
      </c>
      <c r="C74" s="39"/>
      <c r="D74" s="42"/>
      <c r="E74" s="39"/>
      <c r="F74" s="39"/>
      <c r="G74" s="43"/>
      <c r="H74" s="56">
        <v>350</v>
      </c>
      <c r="I74" s="44">
        <v>350</v>
      </c>
      <c r="J74" s="64"/>
    </row>
    <row r="75" spans="2:10" ht="15" customHeight="1">
      <c r="B75" s="46" t="s">
        <v>225</v>
      </c>
      <c r="C75" s="39"/>
      <c r="D75" s="42"/>
      <c r="E75" s="39"/>
      <c r="F75" s="39"/>
      <c r="G75" s="43"/>
      <c r="H75" s="49">
        <v>350</v>
      </c>
      <c r="I75" s="65">
        <v>350</v>
      </c>
      <c r="J75" s="64"/>
    </row>
    <row r="76" spans="2:10" ht="15" customHeight="1">
      <c r="B76" s="46" t="s">
        <v>226</v>
      </c>
      <c r="C76" s="39"/>
      <c r="D76" s="42"/>
      <c r="E76" s="39"/>
      <c r="F76" s="54"/>
      <c r="G76" s="52"/>
      <c r="H76" s="56">
        <f>SUM(H77:H80)</f>
        <v>72</v>
      </c>
      <c r="I76" s="44">
        <f t="shared" si="1"/>
        <v>72</v>
      </c>
      <c r="J76" s="64"/>
    </row>
    <row r="77" spans="2:10" ht="15" customHeight="1">
      <c r="B77" s="46" t="s">
        <v>227</v>
      </c>
      <c r="C77" s="39"/>
      <c r="D77" s="42"/>
      <c r="E77" s="39"/>
      <c r="F77" s="54"/>
      <c r="G77" s="52"/>
      <c r="H77" s="49">
        <v>15</v>
      </c>
      <c r="I77" s="65">
        <f t="shared" si="1"/>
        <v>15</v>
      </c>
      <c r="J77" s="64"/>
    </row>
    <row r="78" spans="2:10" ht="15" customHeight="1">
      <c r="B78" s="46" t="s">
        <v>228</v>
      </c>
      <c r="C78" s="39"/>
      <c r="D78" s="42"/>
      <c r="E78" s="39"/>
      <c r="F78" s="54"/>
      <c r="G78" s="52"/>
      <c r="H78" s="49">
        <v>5</v>
      </c>
      <c r="I78" s="65">
        <f t="shared" si="1"/>
        <v>5</v>
      </c>
      <c r="J78" s="64"/>
    </row>
    <row r="79" spans="2:10" ht="15" customHeight="1">
      <c r="B79" s="46" t="s">
        <v>229</v>
      </c>
      <c r="C79" s="39"/>
      <c r="D79" s="42"/>
      <c r="E79" s="39"/>
      <c r="F79" s="39"/>
      <c r="G79" s="43"/>
      <c r="H79" s="49">
        <v>50</v>
      </c>
      <c r="I79" s="65">
        <f t="shared" si="1"/>
        <v>50</v>
      </c>
      <c r="J79" s="64"/>
    </row>
    <row r="80" spans="2:10" ht="15" customHeight="1">
      <c r="B80" s="46" t="s">
        <v>230</v>
      </c>
      <c r="C80" s="39"/>
      <c r="D80" s="42"/>
      <c r="E80" s="39"/>
      <c r="F80" s="39"/>
      <c r="G80" s="43"/>
      <c r="H80" s="49">
        <v>2</v>
      </c>
      <c r="I80" s="65">
        <f t="shared" si="1"/>
        <v>2</v>
      </c>
      <c r="J80" s="64"/>
    </row>
    <row r="81" spans="2:10" ht="15" customHeight="1">
      <c r="B81" s="38" t="s">
        <v>26</v>
      </c>
      <c r="C81" s="39"/>
      <c r="D81" s="58">
        <v>1</v>
      </c>
      <c r="E81" s="59"/>
      <c r="F81" s="59"/>
      <c r="G81" s="57">
        <v>26</v>
      </c>
      <c r="H81" s="55">
        <f>H82+H83+H87+H88</f>
        <v>1565</v>
      </c>
      <c r="I81" s="62">
        <v>1591</v>
      </c>
      <c r="J81" s="64"/>
    </row>
    <row r="82" spans="2:10" ht="15" customHeight="1">
      <c r="B82" s="46" t="s">
        <v>231</v>
      </c>
      <c r="C82" s="39"/>
      <c r="D82" s="42">
        <v>1</v>
      </c>
      <c r="E82" s="39"/>
      <c r="F82" s="39"/>
      <c r="G82" s="43">
        <v>26</v>
      </c>
      <c r="H82" s="49"/>
      <c r="I82" s="44">
        <f t="shared" si="1"/>
        <v>26</v>
      </c>
      <c r="J82" s="64"/>
    </row>
    <row r="83" spans="2:10" ht="15" customHeight="1">
      <c r="B83" s="46" t="s">
        <v>232</v>
      </c>
      <c r="C83" s="39"/>
      <c r="D83" s="42"/>
      <c r="E83" s="39"/>
      <c r="F83" s="39"/>
      <c r="G83" s="43"/>
      <c r="H83" s="56">
        <v>1350</v>
      </c>
      <c r="I83" s="44">
        <v>1350</v>
      </c>
      <c r="J83" s="64"/>
    </row>
    <row r="84" spans="2:10" ht="15" customHeight="1">
      <c r="B84" s="46" t="s">
        <v>233</v>
      </c>
      <c r="C84" s="39"/>
      <c r="D84" s="42"/>
      <c r="E84" s="39"/>
      <c r="F84" s="39"/>
      <c r="G84" s="43"/>
      <c r="H84" s="49">
        <v>100</v>
      </c>
      <c r="I84" s="65">
        <f t="shared" si="1"/>
        <v>100</v>
      </c>
      <c r="J84" s="64"/>
    </row>
    <row r="85" spans="2:10" ht="15" customHeight="1">
      <c r="B85" s="46" t="s">
        <v>234</v>
      </c>
      <c r="C85" s="39"/>
      <c r="D85" s="42"/>
      <c r="E85" s="39"/>
      <c r="F85" s="39"/>
      <c r="G85" s="43"/>
      <c r="H85" s="49">
        <v>900</v>
      </c>
      <c r="I85" s="65">
        <v>900</v>
      </c>
      <c r="J85" s="64"/>
    </row>
    <row r="86" spans="2:10" ht="15" customHeight="1">
      <c r="B86" s="46" t="s">
        <v>235</v>
      </c>
      <c r="C86" s="39"/>
      <c r="D86" s="42"/>
      <c r="E86" s="39"/>
      <c r="F86" s="39"/>
      <c r="G86" s="43"/>
      <c r="H86" s="49">
        <v>350</v>
      </c>
      <c r="I86" s="65">
        <v>350</v>
      </c>
      <c r="J86" s="64"/>
    </row>
    <row r="87" spans="2:10" ht="15" customHeight="1">
      <c r="B87" s="46" t="s">
        <v>236</v>
      </c>
      <c r="C87" s="39"/>
      <c r="D87" s="42"/>
      <c r="E87" s="39"/>
      <c r="F87" s="39"/>
      <c r="G87" s="43"/>
      <c r="H87" s="56">
        <v>200</v>
      </c>
      <c r="I87" s="44">
        <f aca="true" t="shared" si="2" ref="I87:I108">SUM(G87:H87)</f>
        <v>200</v>
      </c>
      <c r="J87" s="64"/>
    </row>
    <row r="88" spans="2:10" ht="15" customHeight="1">
      <c r="B88" s="46" t="s">
        <v>237</v>
      </c>
      <c r="C88" s="39"/>
      <c r="D88" s="42"/>
      <c r="E88" s="39"/>
      <c r="F88" s="39"/>
      <c r="G88" s="43"/>
      <c r="H88" s="56">
        <v>15</v>
      </c>
      <c r="I88" s="44">
        <f t="shared" si="2"/>
        <v>15</v>
      </c>
      <c r="J88" s="64"/>
    </row>
    <row r="89" spans="2:10" ht="15" customHeight="1">
      <c r="B89" s="38" t="s">
        <v>238</v>
      </c>
      <c r="C89" s="39"/>
      <c r="D89" s="58"/>
      <c r="E89" s="59"/>
      <c r="F89" s="59">
        <v>10</v>
      </c>
      <c r="G89" s="67">
        <f>G90+G91+G95+G97</f>
        <v>60</v>
      </c>
      <c r="H89" s="55">
        <f>H90+H91+H95+H97+H104</f>
        <v>4690</v>
      </c>
      <c r="I89" s="55">
        <f>I90+I91+I95+I97+I104</f>
        <v>4750</v>
      </c>
      <c r="J89" s="64"/>
    </row>
    <row r="90" spans="2:10" ht="15" customHeight="1">
      <c r="B90" s="46" t="s">
        <v>239</v>
      </c>
      <c r="C90" s="39"/>
      <c r="D90" s="42"/>
      <c r="E90" s="39"/>
      <c r="F90" s="39">
        <v>10</v>
      </c>
      <c r="G90" s="43">
        <v>60</v>
      </c>
      <c r="H90" s="49"/>
      <c r="I90" s="44">
        <f t="shared" si="2"/>
        <v>60</v>
      </c>
      <c r="J90" s="64"/>
    </row>
    <row r="91" spans="2:10" ht="15" customHeight="1">
      <c r="B91" s="46" t="s">
        <v>240</v>
      </c>
      <c r="C91" s="39"/>
      <c r="D91" s="42"/>
      <c r="E91" s="39"/>
      <c r="F91" s="39"/>
      <c r="G91" s="43"/>
      <c r="H91" s="56">
        <v>1980</v>
      </c>
      <c r="I91" s="44">
        <v>1980</v>
      </c>
      <c r="J91" s="64"/>
    </row>
    <row r="92" spans="2:10" ht="15" customHeight="1">
      <c r="B92" s="46" t="s">
        <v>241</v>
      </c>
      <c r="C92" s="39"/>
      <c r="D92" s="42"/>
      <c r="E92" s="39"/>
      <c r="F92" s="39"/>
      <c r="G92" s="43"/>
      <c r="H92" s="49">
        <v>60</v>
      </c>
      <c r="I92" s="65">
        <f t="shared" si="2"/>
        <v>60</v>
      </c>
      <c r="J92" s="64"/>
    </row>
    <row r="93" spans="2:10" ht="15" customHeight="1">
      <c r="B93" s="46" t="s">
        <v>242</v>
      </c>
      <c r="C93" s="39"/>
      <c r="D93" s="42"/>
      <c r="E93" s="39"/>
      <c r="F93" s="39"/>
      <c r="G93" s="43"/>
      <c r="H93" s="49">
        <v>20</v>
      </c>
      <c r="I93" s="65">
        <f t="shared" si="2"/>
        <v>20</v>
      </c>
      <c r="J93" s="64"/>
    </row>
    <row r="94" spans="2:10" ht="15" customHeight="1">
      <c r="B94" s="46" t="s">
        <v>243</v>
      </c>
      <c r="C94" s="39"/>
      <c r="D94" s="42"/>
      <c r="E94" s="39"/>
      <c r="F94" s="39"/>
      <c r="G94" s="43"/>
      <c r="H94" s="49">
        <v>1900</v>
      </c>
      <c r="I94" s="65">
        <v>1900</v>
      </c>
      <c r="J94" s="64"/>
    </row>
    <row r="95" spans="2:10" ht="15" customHeight="1">
      <c r="B95" s="46" t="s">
        <v>244</v>
      </c>
      <c r="C95" s="39"/>
      <c r="D95" s="42"/>
      <c r="E95" s="39"/>
      <c r="F95" s="39"/>
      <c r="G95" s="43"/>
      <c r="H95" s="56">
        <v>500</v>
      </c>
      <c r="I95" s="44">
        <f t="shared" si="2"/>
        <v>500</v>
      </c>
      <c r="J95" s="64"/>
    </row>
    <row r="96" spans="2:10" ht="15" customHeight="1">
      <c r="B96" s="46" t="s">
        <v>245</v>
      </c>
      <c r="C96" s="39"/>
      <c r="D96" s="42"/>
      <c r="E96" s="39"/>
      <c r="F96" s="39"/>
      <c r="G96" s="43"/>
      <c r="H96" s="49">
        <v>500</v>
      </c>
      <c r="I96" s="65">
        <f t="shared" si="2"/>
        <v>500</v>
      </c>
      <c r="J96" s="64"/>
    </row>
    <row r="97" spans="2:10" ht="15" customHeight="1">
      <c r="B97" s="46" t="s">
        <v>246</v>
      </c>
      <c r="C97" s="39"/>
      <c r="D97" s="42"/>
      <c r="E97" s="39"/>
      <c r="F97" s="39"/>
      <c r="G97" s="43"/>
      <c r="H97" s="68">
        <v>1100</v>
      </c>
      <c r="I97" s="44">
        <f t="shared" si="2"/>
        <v>1100</v>
      </c>
      <c r="J97" s="64"/>
    </row>
    <row r="98" spans="2:10" ht="15" customHeight="1">
      <c r="B98" s="46" t="s">
        <v>247</v>
      </c>
      <c r="C98" s="39"/>
      <c r="D98" s="42"/>
      <c r="E98" s="39"/>
      <c r="F98" s="39"/>
      <c r="G98" s="43"/>
      <c r="H98" s="49">
        <v>400</v>
      </c>
      <c r="I98" s="65">
        <f t="shared" si="2"/>
        <v>400</v>
      </c>
      <c r="J98" s="64"/>
    </row>
    <row r="99" spans="2:10" ht="15" customHeight="1">
      <c r="B99" s="46" t="s">
        <v>248</v>
      </c>
      <c r="C99" s="39"/>
      <c r="D99" s="42"/>
      <c r="E99" s="39"/>
      <c r="F99" s="39"/>
      <c r="G99" s="43"/>
      <c r="H99" s="49">
        <v>300</v>
      </c>
      <c r="I99" s="65">
        <f t="shared" si="2"/>
        <v>300</v>
      </c>
      <c r="J99" s="64"/>
    </row>
    <row r="100" spans="2:10" ht="15" customHeight="1">
      <c r="B100" s="46" t="s">
        <v>249</v>
      </c>
      <c r="C100" s="39"/>
      <c r="D100" s="42"/>
      <c r="E100" s="39"/>
      <c r="F100" s="39"/>
      <c r="G100" s="43"/>
      <c r="H100" s="49">
        <v>150</v>
      </c>
      <c r="I100" s="65">
        <f t="shared" si="2"/>
        <v>150</v>
      </c>
      <c r="J100" s="64"/>
    </row>
    <row r="101" spans="2:10" ht="15" customHeight="1">
      <c r="B101" s="46" t="s">
        <v>250</v>
      </c>
      <c r="C101" s="39"/>
      <c r="D101" s="42"/>
      <c r="E101" s="39"/>
      <c r="F101" s="39"/>
      <c r="G101" s="43"/>
      <c r="H101" s="49">
        <v>150</v>
      </c>
      <c r="I101" s="65">
        <f t="shared" si="2"/>
        <v>150</v>
      </c>
      <c r="J101" s="64"/>
    </row>
    <row r="102" spans="2:10" ht="15" customHeight="1">
      <c r="B102" s="46" t="s">
        <v>251</v>
      </c>
      <c r="C102" s="39"/>
      <c r="D102" s="42"/>
      <c r="E102" s="39"/>
      <c r="F102" s="39"/>
      <c r="G102" s="43"/>
      <c r="H102" s="49">
        <v>400</v>
      </c>
      <c r="I102" s="65">
        <v>400</v>
      </c>
      <c r="J102" s="64"/>
    </row>
    <row r="103" spans="2:10" ht="15" customHeight="1">
      <c r="B103" s="46" t="s">
        <v>252</v>
      </c>
      <c r="C103" s="39"/>
      <c r="D103" s="42"/>
      <c r="E103" s="39"/>
      <c r="F103" s="39"/>
      <c r="G103" s="43"/>
      <c r="H103" s="49">
        <v>400</v>
      </c>
      <c r="I103" s="65">
        <f t="shared" si="2"/>
        <v>400</v>
      </c>
      <c r="J103" s="64"/>
    </row>
    <row r="104" spans="2:10" ht="15" customHeight="1">
      <c r="B104" s="46" t="s">
        <v>253</v>
      </c>
      <c r="C104" s="39"/>
      <c r="D104" s="42"/>
      <c r="E104" s="39"/>
      <c r="F104" s="39"/>
      <c r="G104" s="43"/>
      <c r="H104" s="56">
        <v>1110</v>
      </c>
      <c r="I104" s="44">
        <v>1110</v>
      </c>
      <c r="J104" s="64"/>
    </row>
    <row r="105" spans="2:10" ht="15" customHeight="1">
      <c r="B105" s="46" t="s">
        <v>254</v>
      </c>
      <c r="C105" s="39"/>
      <c r="D105" s="42"/>
      <c r="E105" s="39"/>
      <c r="F105" s="39"/>
      <c r="G105" s="43"/>
      <c r="H105" s="49">
        <v>60</v>
      </c>
      <c r="I105" s="65">
        <f t="shared" si="2"/>
        <v>60</v>
      </c>
      <c r="J105" s="64"/>
    </row>
    <row r="106" spans="2:10" ht="15" customHeight="1">
      <c r="B106" s="46" t="s">
        <v>255</v>
      </c>
      <c r="C106" s="39"/>
      <c r="D106" s="42"/>
      <c r="E106" s="39"/>
      <c r="F106" s="39"/>
      <c r="G106" s="43"/>
      <c r="H106" s="49">
        <v>350</v>
      </c>
      <c r="I106" s="65">
        <f t="shared" si="2"/>
        <v>350</v>
      </c>
      <c r="J106" s="64"/>
    </row>
    <row r="107" spans="2:10" ht="15" customHeight="1">
      <c r="B107" s="46" t="s">
        <v>256</v>
      </c>
      <c r="C107" s="39"/>
      <c r="D107" s="42"/>
      <c r="E107" s="39"/>
      <c r="F107" s="39"/>
      <c r="G107" s="43"/>
      <c r="H107" s="49">
        <v>100</v>
      </c>
      <c r="I107" s="65">
        <f t="shared" si="2"/>
        <v>100</v>
      </c>
      <c r="J107" s="64"/>
    </row>
    <row r="108" spans="2:10" ht="15" customHeight="1">
      <c r="B108" s="46" t="s">
        <v>257</v>
      </c>
      <c r="C108" s="39"/>
      <c r="D108" s="42"/>
      <c r="E108" s="39"/>
      <c r="F108" s="39"/>
      <c r="G108" s="43"/>
      <c r="H108" s="49">
        <v>100</v>
      </c>
      <c r="I108" s="65">
        <f t="shared" si="2"/>
        <v>100</v>
      </c>
      <c r="J108" s="64"/>
    </row>
    <row r="109" spans="2:10" ht="15" customHeight="1">
      <c r="B109" s="46" t="s">
        <v>258</v>
      </c>
      <c r="C109" s="39"/>
      <c r="D109" s="42"/>
      <c r="E109" s="39"/>
      <c r="F109" s="39"/>
      <c r="G109" s="43"/>
      <c r="H109" s="49">
        <v>500</v>
      </c>
      <c r="I109" s="65">
        <v>500</v>
      </c>
      <c r="J109" s="64"/>
    </row>
    <row r="110" spans="2:10" ht="15" customHeight="1">
      <c r="B110" s="38" t="s">
        <v>259</v>
      </c>
      <c r="C110" s="39"/>
      <c r="D110" s="58">
        <v>11</v>
      </c>
      <c r="E110" s="59"/>
      <c r="F110" s="59"/>
      <c r="G110" s="67">
        <f>SUM(G111+G120+G124+G132+G135+G134+G139)</f>
        <v>286</v>
      </c>
      <c r="H110" s="55">
        <v>1483</v>
      </c>
      <c r="I110" s="67">
        <f>SUM(I111+I120+I124+I132+I135+I134+I139)</f>
        <v>1769</v>
      </c>
      <c r="J110" s="64"/>
    </row>
    <row r="111" spans="2:10" ht="15" customHeight="1">
      <c r="B111" s="46" t="s">
        <v>260</v>
      </c>
      <c r="C111" s="39"/>
      <c r="D111" s="42">
        <v>8</v>
      </c>
      <c r="E111" s="39"/>
      <c r="F111" s="39"/>
      <c r="G111" s="64">
        <v>208</v>
      </c>
      <c r="H111" s="56">
        <v>293</v>
      </c>
      <c r="I111" s="44">
        <f aca="true" t="shared" si="3" ref="I111:I155">SUM(G111:H111)</f>
        <v>501</v>
      </c>
      <c r="J111" s="69"/>
    </row>
    <row r="112" spans="2:10" ht="15" customHeight="1">
      <c r="B112" s="46" t="s">
        <v>261</v>
      </c>
      <c r="C112" s="39"/>
      <c r="D112" s="42"/>
      <c r="E112" s="39"/>
      <c r="F112" s="39"/>
      <c r="G112" s="64"/>
      <c r="H112" s="49">
        <f>SUM(H113:H119)</f>
        <v>293</v>
      </c>
      <c r="I112" s="65">
        <v>501</v>
      </c>
      <c r="J112" s="64"/>
    </row>
    <row r="113" spans="2:10" ht="15" customHeight="1">
      <c r="B113" s="46" t="s">
        <v>262</v>
      </c>
      <c r="C113" s="39"/>
      <c r="D113" s="42"/>
      <c r="E113" s="39"/>
      <c r="F113" s="39"/>
      <c r="G113" s="64"/>
      <c r="H113" s="49">
        <v>10</v>
      </c>
      <c r="I113" s="65">
        <f t="shared" si="3"/>
        <v>10</v>
      </c>
      <c r="J113" s="64"/>
    </row>
    <row r="114" spans="2:10" ht="15" customHeight="1">
      <c r="B114" s="46" t="s">
        <v>263</v>
      </c>
      <c r="C114" s="39"/>
      <c r="D114" s="42"/>
      <c r="E114" s="39"/>
      <c r="F114" s="39"/>
      <c r="G114" s="64"/>
      <c r="H114" s="49">
        <v>102</v>
      </c>
      <c r="I114" s="65">
        <f t="shared" si="3"/>
        <v>102</v>
      </c>
      <c r="J114" s="64"/>
    </row>
    <row r="115" spans="2:10" ht="15" customHeight="1">
      <c r="B115" s="46" t="s">
        <v>264</v>
      </c>
      <c r="C115" s="39"/>
      <c r="D115" s="42"/>
      <c r="E115" s="39"/>
      <c r="F115" s="39"/>
      <c r="G115" s="64"/>
      <c r="H115" s="49">
        <v>7</v>
      </c>
      <c r="I115" s="65">
        <f t="shared" si="3"/>
        <v>7</v>
      </c>
      <c r="J115" s="64"/>
    </row>
    <row r="116" spans="2:10" ht="15" customHeight="1">
      <c r="B116" s="46" t="s">
        <v>265</v>
      </c>
      <c r="C116" s="39"/>
      <c r="D116" s="42"/>
      <c r="E116" s="39"/>
      <c r="F116" s="39"/>
      <c r="G116" s="64"/>
      <c r="H116" s="49">
        <v>28</v>
      </c>
      <c r="I116" s="65">
        <f t="shared" si="3"/>
        <v>28</v>
      </c>
      <c r="J116" s="64"/>
    </row>
    <row r="117" spans="2:10" ht="15" customHeight="1">
      <c r="B117" s="46" t="s">
        <v>266</v>
      </c>
      <c r="C117" s="39"/>
      <c r="D117" s="42"/>
      <c r="E117" s="39"/>
      <c r="F117" s="39"/>
      <c r="G117" s="64"/>
      <c r="H117" s="49">
        <v>100</v>
      </c>
      <c r="I117" s="65">
        <f t="shared" si="3"/>
        <v>100</v>
      </c>
      <c r="J117" s="64"/>
    </row>
    <row r="118" spans="2:10" ht="15" customHeight="1">
      <c r="B118" s="46" t="s">
        <v>267</v>
      </c>
      <c r="C118" s="39"/>
      <c r="D118" s="42"/>
      <c r="E118" s="39"/>
      <c r="F118" s="39"/>
      <c r="G118" s="64"/>
      <c r="H118" s="49"/>
      <c r="I118" s="65"/>
      <c r="J118" s="64"/>
    </row>
    <row r="119" spans="2:10" ht="15" customHeight="1">
      <c r="B119" s="46" t="s">
        <v>268</v>
      </c>
      <c r="C119" s="39"/>
      <c r="D119" s="42"/>
      <c r="E119" s="39"/>
      <c r="F119" s="39"/>
      <c r="G119" s="64"/>
      <c r="H119" s="49">
        <v>46</v>
      </c>
      <c r="I119" s="65">
        <f t="shared" si="3"/>
        <v>46</v>
      </c>
      <c r="J119" s="64"/>
    </row>
    <row r="120" spans="2:10" ht="15" customHeight="1">
      <c r="B120" s="46" t="s">
        <v>269</v>
      </c>
      <c r="C120" s="39"/>
      <c r="D120" s="42">
        <v>1</v>
      </c>
      <c r="E120" s="39"/>
      <c r="F120" s="39"/>
      <c r="G120" s="64">
        <v>26</v>
      </c>
      <c r="H120" s="56">
        <v>168</v>
      </c>
      <c r="I120" s="44">
        <f t="shared" si="3"/>
        <v>194</v>
      </c>
      <c r="J120" s="64"/>
    </row>
    <row r="121" spans="2:10" ht="15" customHeight="1">
      <c r="B121" s="46" t="s">
        <v>270</v>
      </c>
      <c r="C121" s="39"/>
      <c r="D121" s="42"/>
      <c r="E121" s="39"/>
      <c r="F121" s="39"/>
      <c r="G121" s="64"/>
      <c r="H121" s="49">
        <v>155</v>
      </c>
      <c r="I121" s="65">
        <f t="shared" si="3"/>
        <v>155</v>
      </c>
      <c r="J121" s="64"/>
    </row>
    <row r="122" spans="2:10" ht="15" customHeight="1">
      <c r="B122" s="46" t="s">
        <v>271</v>
      </c>
      <c r="C122" s="39"/>
      <c r="D122" s="42"/>
      <c r="E122" s="39"/>
      <c r="F122" s="39"/>
      <c r="G122" s="64"/>
      <c r="H122" s="49">
        <v>6</v>
      </c>
      <c r="I122" s="65">
        <f t="shared" si="3"/>
        <v>6</v>
      </c>
      <c r="J122" s="64"/>
    </row>
    <row r="123" spans="2:10" ht="15" customHeight="1">
      <c r="B123" s="46" t="s">
        <v>272</v>
      </c>
      <c r="C123" s="39"/>
      <c r="D123" s="42"/>
      <c r="E123" s="39"/>
      <c r="F123" s="39"/>
      <c r="G123" s="64"/>
      <c r="H123" s="49">
        <v>7</v>
      </c>
      <c r="I123" s="65">
        <f t="shared" si="3"/>
        <v>7</v>
      </c>
      <c r="J123" s="64"/>
    </row>
    <row r="124" spans="2:10" ht="15" customHeight="1">
      <c r="B124" s="46" t="s">
        <v>273</v>
      </c>
      <c r="C124" s="39"/>
      <c r="D124" s="42">
        <v>2</v>
      </c>
      <c r="E124" s="39"/>
      <c r="F124" s="39"/>
      <c r="G124" s="64">
        <v>52</v>
      </c>
      <c r="H124" s="56">
        <v>513</v>
      </c>
      <c r="I124" s="44">
        <f t="shared" si="3"/>
        <v>565</v>
      </c>
      <c r="J124" s="64"/>
    </row>
    <row r="125" spans="2:10" ht="15" customHeight="1">
      <c r="B125" s="46" t="s">
        <v>274</v>
      </c>
      <c r="C125" s="39"/>
      <c r="D125" s="42"/>
      <c r="E125" s="39"/>
      <c r="F125" s="39"/>
      <c r="G125" s="64"/>
      <c r="H125" s="49">
        <v>31</v>
      </c>
      <c r="I125" s="65">
        <f t="shared" si="3"/>
        <v>31</v>
      </c>
      <c r="J125" s="64"/>
    </row>
    <row r="126" spans="2:10" ht="15" customHeight="1">
      <c r="B126" s="46" t="s">
        <v>275</v>
      </c>
      <c r="C126" s="39"/>
      <c r="D126" s="42"/>
      <c r="E126" s="39"/>
      <c r="F126" s="39"/>
      <c r="G126" s="64"/>
      <c r="H126" s="49">
        <v>42</v>
      </c>
      <c r="I126" s="65">
        <f t="shared" si="3"/>
        <v>42</v>
      </c>
      <c r="J126" s="64"/>
    </row>
    <row r="127" spans="2:10" ht="15" customHeight="1">
      <c r="B127" s="46" t="s">
        <v>276</v>
      </c>
      <c r="C127" s="39"/>
      <c r="D127" s="42"/>
      <c r="E127" s="39"/>
      <c r="F127" s="39"/>
      <c r="G127" s="64"/>
      <c r="H127" s="49">
        <v>111</v>
      </c>
      <c r="I127" s="65">
        <f t="shared" si="3"/>
        <v>111</v>
      </c>
      <c r="J127" s="64"/>
    </row>
    <row r="128" spans="2:10" ht="15" customHeight="1">
      <c r="B128" s="46" t="s">
        <v>277</v>
      </c>
      <c r="C128" s="39"/>
      <c r="D128" s="42"/>
      <c r="E128" s="39"/>
      <c r="F128" s="39"/>
      <c r="G128" s="64"/>
      <c r="H128" s="49">
        <v>150</v>
      </c>
      <c r="I128" s="65">
        <f t="shared" si="3"/>
        <v>150</v>
      </c>
      <c r="J128" s="64"/>
    </row>
    <row r="129" spans="2:10" ht="15" customHeight="1">
      <c r="B129" s="46" t="s">
        <v>278</v>
      </c>
      <c r="C129" s="39"/>
      <c r="D129" s="42"/>
      <c r="E129" s="39"/>
      <c r="F129" s="39"/>
      <c r="G129" s="64"/>
      <c r="H129" s="49">
        <v>130</v>
      </c>
      <c r="I129" s="65">
        <f t="shared" si="3"/>
        <v>130</v>
      </c>
      <c r="J129" s="64"/>
    </row>
    <row r="130" spans="2:10" ht="15" customHeight="1">
      <c r="B130" s="46" t="s">
        <v>279</v>
      </c>
      <c r="C130" s="39"/>
      <c r="D130" s="42"/>
      <c r="E130" s="39"/>
      <c r="F130" s="39"/>
      <c r="G130" s="64"/>
      <c r="H130" s="49">
        <v>15</v>
      </c>
      <c r="I130" s="65">
        <f t="shared" si="3"/>
        <v>15</v>
      </c>
      <c r="J130" s="64"/>
    </row>
    <row r="131" spans="2:10" ht="15" customHeight="1">
      <c r="B131" s="46" t="s">
        <v>280</v>
      </c>
      <c r="C131" s="39"/>
      <c r="D131" s="42"/>
      <c r="E131" s="39"/>
      <c r="F131" s="39"/>
      <c r="G131" s="64">
        <v>52</v>
      </c>
      <c r="H131" s="49">
        <v>33.5</v>
      </c>
      <c r="I131" s="65">
        <f t="shared" si="3"/>
        <v>85.5</v>
      </c>
      <c r="J131" s="64"/>
    </row>
    <row r="132" spans="2:10" ht="15" customHeight="1">
      <c r="B132" s="46" t="s">
        <v>281</v>
      </c>
      <c r="C132" s="39"/>
      <c r="D132" s="42"/>
      <c r="E132" s="39"/>
      <c r="F132" s="39"/>
      <c r="G132" s="64"/>
      <c r="H132" s="56">
        <v>45</v>
      </c>
      <c r="I132" s="44">
        <f t="shared" si="3"/>
        <v>45</v>
      </c>
      <c r="J132" s="64"/>
    </row>
    <row r="133" spans="2:10" ht="15" customHeight="1">
      <c r="B133" s="46" t="s">
        <v>282</v>
      </c>
      <c r="C133" s="39"/>
      <c r="D133" s="42"/>
      <c r="E133" s="39"/>
      <c r="F133" s="39"/>
      <c r="G133" s="64"/>
      <c r="H133" s="49">
        <v>45</v>
      </c>
      <c r="I133" s="65">
        <f t="shared" si="3"/>
        <v>45</v>
      </c>
      <c r="J133" s="64"/>
    </row>
    <row r="134" spans="2:10" ht="15" customHeight="1">
      <c r="B134" s="46" t="s">
        <v>283</v>
      </c>
      <c r="C134" s="39"/>
      <c r="D134" s="42"/>
      <c r="E134" s="39"/>
      <c r="F134" s="39"/>
      <c r="G134" s="64"/>
      <c r="H134" s="49"/>
      <c r="I134" s="65"/>
      <c r="J134" s="64"/>
    </row>
    <row r="135" spans="2:10" ht="15" customHeight="1">
      <c r="B135" s="46" t="s">
        <v>284</v>
      </c>
      <c r="C135" s="39"/>
      <c r="D135" s="42"/>
      <c r="E135" s="39"/>
      <c r="F135" s="39"/>
      <c r="G135" s="64"/>
      <c r="H135" s="56">
        <v>464</v>
      </c>
      <c r="I135" s="44">
        <f t="shared" si="3"/>
        <v>464</v>
      </c>
      <c r="J135" s="64"/>
    </row>
    <row r="136" spans="2:10" ht="15" customHeight="1">
      <c r="B136" s="46" t="s">
        <v>285</v>
      </c>
      <c r="C136" s="39"/>
      <c r="D136" s="42"/>
      <c r="E136" s="39"/>
      <c r="F136" s="39"/>
      <c r="G136" s="64"/>
      <c r="H136" s="49">
        <v>274</v>
      </c>
      <c r="I136" s="65">
        <f t="shared" si="3"/>
        <v>274</v>
      </c>
      <c r="J136" s="64"/>
    </row>
    <row r="137" spans="2:10" ht="15" customHeight="1">
      <c r="B137" s="46" t="s">
        <v>286</v>
      </c>
      <c r="C137" s="39"/>
      <c r="D137" s="42"/>
      <c r="E137" s="39"/>
      <c r="F137" s="39"/>
      <c r="G137" s="64"/>
      <c r="H137" s="49">
        <v>10</v>
      </c>
      <c r="I137" s="65">
        <f t="shared" si="3"/>
        <v>10</v>
      </c>
      <c r="J137" s="64"/>
    </row>
    <row r="138" spans="2:10" ht="15" customHeight="1">
      <c r="B138" s="46" t="s">
        <v>287</v>
      </c>
      <c r="C138" s="39"/>
      <c r="D138" s="42"/>
      <c r="E138" s="39"/>
      <c r="F138" s="39"/>
      <c r="G138" s="64"/>
      <c r="H138" s="49">
        <v>180</v>
      </c>
      <c r="I138" s="65">
        <f t="shared" si="3"/>
        <v>180</v>
      </c>
      <c r="J138" s="64"/>
    </row>
    <row r="139" spans="2:10" ht="15" customHeight="1">
      <c r="B139" s="46" t="s">
        <v>288</v>
      </c>
      <c r="C139" s="39"/>
      <c r="D139" s="42"/>
      <c r="E139" s="39"/>
      <c r="F139" s="39"/>
      <c r="G139" s="64"/>
      <c r="H139" s="49"/>
      <c r="I139" s="65"/>
      <c r="J139" s="64"/>
    </row>
    <row r="140" spans="2:10" ht="15" customHeight="1">
      <c r="B140" s="38" t="s">
        <v>32</v>
      </c>
      <c r="C140" s="39"/>
      <c r="D140" s="58"/>
      <c r="E140" s="59"/>
      <c r="F140" s="59"/>
      <c r="G140" s="66"/>
      <c r="H140" s="55">
        <v>220</v>
      </c>
      <c r="I140" s="62">
        <f t="shared" si="3"/>
        <v>220</v>
      </c>
      <c r="J140" s="64"/>
    </row>
    <row r="141" spans="2:10" ht="15" customHeight="1">
      <c r="B141" s="46" t="s">
        <v>289</v>
      </c>
      <c r="C141" s="39"/>
      <c r="D141" s="42"/>
      <c r="E141" s="39"/>
      <c r="F141" s="39"/>
      <c r="G141" s="69"/>
      <c r="H141" s="56">
        <v>220</v>
      </c>
      <c r="I141" s="44">
        <f t="shared" si="3"/>
        <v>220</v>
      </c>
      <c r="J141" s="69"/>
    </row>
    <row r="142" spans="2:10" ht="15" customHeight="1">
      <c r="B142" s="46" t="s">
        <v>290</v>
      </c>
      <c r="C142" s="39"/>
      <c r="D142" s="42"/>
      <c r="E142" s="39"/>
      <c r="F142" s="39"/>
      <c r="G142" s="69"/>
      <c r="H142" s="49">
        <v>10</v>
      </c>
      <c r="I142" s="65">
        <f t="shared" si="3"/>
        <v>10</v>
      </c>
      <c r="J142" s="69"/>
    </row>
    <row r="143" spans="2:10" ht="15" customHeight="1">
      <c r="B143" s="46" t="s">
        <v>291</v>
      </c>
      <c r="C143" s="39"/>
      <c r="D143" s="42"/>
      <c r="E143" s="39"/>
      <c r="F143" s="39"/>
      <c r="G143" s="69"/>
      <c r="H143" s="49"/>
      <c r="I143" s="65"/>
      <c r="J143" s="69"/>
    </row>
    <row r="144" spans="2:10" ht="15" customHeight="1">
      <c r="B144" s="46" t="s">
        <v>292</v>
      </c>
      <c r="C144" s="39"/>
      <c r="D144" s="42"/>
      <c r="E144" s="39"/>
      <c r="F144" s="39"/>
      <c r="G144" s="69"/>
      <c r="H144" s="49">
        <v>4</v>
      </c>
      <c r="I144" s="65">
        <f t="shared" si="3"/>
        <v>4</v>
      </c>
      <c r="J144" s="69"/>
    </row>
    <row r="145" spans="2:10" ht="15" customHeight="1">
      <c r="B145" s="46" t="s">
        <v>293</v>
      </c>
      <c r="C145" s="39"/>
      <c r="D145" s="42"/>
      <c r="E145" s="39"/>
      <c r="F145" s="39"/>
      <c r="G145" s="69"/>
      <c r="H145" s="49">
        <v>206</v>
      </c>
      <c r="I145" s="65">
        <f t="shared" si="3"/>
        <v>206</v>
      </c>
      <c r="J145" s="69"/>
    </row>
    <row r="146" spans="2:10" ht="15" customHeight="1">
      <c r="B146" s="38" t="s">
        <v>294</v>
      </c>
      <c r="C146" s="39"/>
      <c r="D146" s="58">
        <v>4</v>
      </c>
      <c r="E146" s="59"/>
      <c r="F146" s="59"/>
      <c r="G146" s="67">
        <f>SUM(G147:G148)</f>
        <v>104</v>
      </c>
      <c r="H146" s="55">
        <f>SUM(H147:H148)</f>
        <v>46</v>
      </c>
      <c r="I146" s="62">
        <f t="shared" si="3"/>
        <v>150</v>
      </c>
      <c r="J146" s="69"/>
    </row>
    <row r="147" spans="2:10" ht="15" customHeight="1">
      <c r="B147" s="46" t="s">
        <v>295</v>
      </c>
      <c r="C147" s="39"/>
      <c r="D147" s="42">
        <v>2</v>
      </c>
      <c r="E147" s="39"/>
      <c r="F147" s="39"/>
      <c r="G147" s="64">
        <v>52</v>
      </c>
      <c r="H147" s="56">
        <v>8</v>
      </c>
      <c r="I147" s="44">
        <f t="shared" si="3"/>
        <v>60</v>
      </c>
      <c r="J147" s="69"/>
    </row>
    <row r="148" spans="2:10" ht="15" customHeight="1">
      <c r="B148" s="46" t="s">
        <v>296</v>
      </c>
      <c r="C148" s="39"/>
      <c r="D148" s="42">
        <v>2</v>
      </c>
      <c r="E148" s="39"/>
      <c r="F148" s="39"/>
      <c r="G148" s="64">
        <v>52</v>
      </c>
      <c r="H148" s="56">
        <v>38</v>
      </c>
      <c r="I148" s="44">
        <f t="shared" si="3"/>
        <v>90</v>
      </c>
      <c r="J148" s="69"/>
    </row>
    <row r="149" spans="2:10" ht="15" customHeight="1">
      <c r="B149" s="38" t="s">
        <v>36</v>
      </c>
      <c r="C149" s="39"/>
      <c r="D149" s="58"/>
      <c r="E149" s="59"/>
      <c r="F149" s="59"/>
      <c r="G149" s="70"/>
      <c r="H149" s="55"/>
      <c r="I149" s="62"/>
      <c r="J149" s="69"/>
    </row>
    <row r="150" spans="2:10" ht="15" customHeight="1">
      <c r="B150" s="46" t="s">
        <v>297</v>
      </c>
      <c r="C150" s="39"/>
      <c r="D150" s="42"/>
      <c r="E150" s="39"/>
      <c r="F150" s="39"/>
      <c r="G150" s="69"/>
      <c r="H150" s="49"/>
      <c r="I150" s="65"/>
      <c r="J150" s="69"/>
    </row>
    <row r="151" spans="2:10" ht="15" customHeight="1">
      <c r="B151" s="46" t="s">
        <v>298</v>
      </c>
      <c r="C151" s="39"/>
      <c r="D151" s="42"/>
      <c r="E151" s="39"/>
      <c r="F151" s="39"/>
      <c r="G151" s="69"/>
      <c r="H151" s="49"/>
      <c r="I151" s="65"/>
      <c r="J151" s="69"/>
    </row>
    <row r="152" spans="2:10" ht="15" customHeight="1">
      <c r="B152" s="38" t="s">
        <v>38</v>
      </c>
      <c r="C152" s="39"/>
      <c r="D152" s="58"/>
      <c r="E152" s="59"/>
      <c r="F152" s="59"/>
      <c r="G152" s="70"/>
      <c r="H152" s="56"/>
      <c r="I152" s="44"/>
      <c r="J152" s="69"/>
    </row>
    <row r="153" spans="2:10" ht="15" customHeight="1">
      <c r="B153" s="46" t="s">
        <v>299</v>
      </c>
      <c r="C153" s="39"/>
      <c r="D153" s="42"/>
      <c r="E153" s="39"/>
      <c r="F153" s="39"/>
      <c r="G153" s="69"/>
      <c r="H153" s="49"/>
      <c r="I153" s="65"/>
      <c r="J153" s="69"/>
    </row>
    <row r="154" spans="2:10" ht="15" customHeight="1">
      <c r="B154" s="38" t="s">
        <v>300</v>
      </c>
      <c r="C154" s="39"/>
      <c r="D154" s="42"/>
      <c r="E154" s="39"/>
      <c r="F154" s="39"/>
      <c r="G154" s="66"/>
      <c r="H154" s="55">
        <v>200</v>
      </c>
      <c r="I154" s="62">
        <f t="shared" si="3"/>
        <v>200</v>
      </c>
      <c r="J154" s="69"/>
    </row>
    <row r="155" spans="2:10" ht="15" customHeight="1">
      <c r="B155" s="38" t="s">
        <v>301</v>
      </c>
      <c r="C155" s="39"/>
      <c r="D155" s="42"/>
      <c r="E155" s="39"/>
      <c r="F155" s="39"/>
      <c r="G155" s="66"/>
      <c r="H155" s="71">
        <v>100</v>
      </c>
      <c r="I155" s="62">
        <f t="shared" si="3"/>
        <v>100</v>
      </c>
      <c r="J155" s="69"/>
    </row>
    <row r="156" spans="2:10" ht="15">
      <c r="B156" s="46"/>
      <c r="C156" s="39"/>
      <c r="D156" s="42"/>
      <c r="E156" s="39"/>
      <c r="F156" s="39"/>
      <c r="G156" s="69"/>
      <c r="H156" s="49"/>
      <c r="I156" s="65"/>
      <c r="J156" s="69"/>
    </row>
    <row r="157" spans="2:10" ht="15">
      <c r="B157" s="46"/>
      <c r="C157" s="39"/>
      <c r="D157" s="42"/>
      <c r="E157" s="39"/>
      <c r="F157" s="39"/>
      <c r="G157" s="69"/>
      <c r="H157" s="49"/>
      <c r="I157" s="65"/>
      <c r="J157" s="69"/>
    </row>
    <row r="158" spans="2:10" ht="18" customHeight="1">
      <c r="B158" s="38" t="s">
        <v>302</v>
      </c>
      <c r="C158" s="55">
        <f>C69+C7</f>
        <v>29</v>
      </c>
      <c r="D158" s="55">
        <f>D7+D28+D36+D44+D52+D69+D81+D89+D110+D140+D146+D149+D152+D154+D155</f>
        <v>29</v>
      </c>
      <c r="E158" s="55">
        <v>30</v>
      </c>
      <c r="F158" s="55">
        <f>F7+F28+F36+F44+F52+F69+F81+F89+F110+F140+F146+F149+F152+F154+F155</f>
        <v>50</v>
      </c>
      <c r="G158" s="67">
        <f>G156+G155+G152+G149+G146+G110+G89+G81+G69+G52+G44+G7</f>
        <v>2079</v>
      </c>
      <c r="H158" s="55">
        <f>H155+H154+H149+H146+H140+H110+H89+H81+H69+H52+H44+H36+H28+H7</f>
        <v>11511</v>
      </c>
      <c r="I158" s="55">
        <f>I155+I154+I149+I146+I140+I110+I89+I81+I69+I52+I44+I36+I28+I7</f>
        <v>13590</v>
      </c>
      <c r="J158" s="69"/>
    </row>
  </sheetData>
  <sheetProtection/>
  <mergeCells count="12">
    <mergeCell ref="B2:J2"/>
    <mergeCell ref="B3:E3"/>
    <mergeCell ref="C4:F4"/>
    <mergeCell ref="B4:B6"/>
    <mergeCell ref="C5:C6"/>
    <mergeCell ref="D5:D6"/>
    <mergeCell ref="E5:E6"/>
    <mergeCell ref="F5:F6"/>
    <mergeCell ref="G4:G6"/>
    <mergeCell ref="H4:H6"/>
    <mergeCell ref="I4:I6"/>
    <mergeCell ref="J4:J6"/>
  </mergeCells>
  <printOptions/>
  <pageMargins left="0.98" right="0.98" top="0.36" bottom="0.28" header="0.39" footer="0.35"/>
  <pageSetup horizontalDpi="600" verticalDpi="600" orientation="portrait" paperSize="8" scale="9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P20"/>
  <sheetViews>
    <sheetView zoomScaleSheetLayoutView="100" workbookViewId="0" topLeftCell="A1">
      <selection activeCell="J26" sqref="J26"/>
    </sheetView>
  </sheetViews>
  <sheetFormatPr defaultColWidth="8.75390625" defaultRowHeight="14.25"/>
  <cols>
    <col min="1" max="2" width="8.75390625" style="1" customWidth="1"/>
    <col min="3" max="3" width="24.875" style="1" customWidth="1"/>
    <col min="4" max="16384" width="8.75390625" style="1" customWidth="1"/>
  </cols>
  <sheetData>
    <row r="2" spans="1:16" s="1" customFormat="1" ht="21.75">
      <c r="A2" s="23" t="s">
        <v>303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="1" customFormat="1" ht="20.25">
      <c r="A3" s="24"/>
    </row>
    <row r="4" spans="1:16" s="1" customFormat="1" ht="15">
      <c r="A4" s="25"/>
      <c r="P4" s="1" t="s">
        <v>304</v>
      </c>
    </row>
    <row r="5" spans="1:16" s="1" customFormat="1" ht="21">
      <c r="A5" s="26" t="s">
        <v>305</v>
      </c>
      <c r="B5" s="26" t="s">
        <v>306</v>
      </c>
      <c r="C5" s="26" t="s">
        <v>307</v>
      </c>
      <c r="D5" s="26" t="s">
        <v>308</v>
      </c>
      <c r="E5" s="26" t="s">
        <v>309</v>
      </c>
      <c r="F5" s="26" t="s">
        <v>310</v>
      </c>
      <c r="G5" s="26" t="s">
        <v>311</v>
      </c>
      <c r="H5" s="26" t="s">
        <v>312</v>
      </c>
      <c r="I5" s="26" t="s">
        <v>146</v>
      </c>
      <c r="J5" s="26" t="s">
        <v>313</v>
      </c>
      <c r="K5" s="26" t="s">
        <v>314</v>
      </c>
      <c r="L5" s="26" t="s">
        <v>315</v>
      </c>
      <c r="M5" s="26" t="s">
        <v>316</v>
      </c>
      <c r="N5" s="26" t="s">
        <v>317</v>
      </c>
      <c r="O5" s="26" t="s">
        <v>318</v>
      </c>
      <c r="P5" s="26" t="s">
        <v>319</v>
      </c>
    </row>
    <row r="6" spans="1:16" s="1" customFormat="1" ht="15">
      <c r="A6" s="26">
        <v>283001</v>
      </c>
      <c r="B6" s="27" t="s">
        <v>320</v>
      </c>
      <c r="C6" s="28" t="s">
        <v>321</v>
      </c>
      <c r="D6" s="28" t="s">
        <v>322</v>
      </c>
      <c r="E6" s="28" t="s">
        <v>323</v>
      </c>
      <c r="F6" s="28" t="s">
        <v>324</v>
      </c>
      <c r="G6" s="28" t="s">
        <v>325</v>
      </c>
      <c r="H6" s="28" t="s">
        <v>326</v>
      </c>
      <c r="I6" s="28" t="s">
        <v>327</v>
      </c>
      <c r="J6" s="26"/>
      <c r="K6" s="26"/>
      <c r="L6" s="26"/>
      <c r="M6" s="26"/>
      <c r="N6" s="28" t="s">
        <v>327</v>
      </c>
      <c r="O6" s="26"/>
      <c r="P6" s="26"/>
    </row>
    <row r="7" spans="1:16" s="1" customFormat="1" ht="15">
      <c r="A7" s="26">
        <v>283001</v>
      </c>
      <c r="B7" s="27" t="s">
        <v>320</v>
      </c>
      <c r="C7" s="28" t="s">
        <v>328</v>
      </c>
      <c r="D7" s="28" t="s">
        <v>329</v>
      </c>
      <c r="E7" s="28" t="s">
        <v>330</v>
      </c>
      <c r="F7" s="28" t="s">
        <v>331</v>
      </c>
      <c r="G7" s="28" t="s">
        <v>332</v>
      </c>
      <c r="H7" s="28" t="s">
        <v>333</v>
      </c>
      <c r="I7" s="28" t="s">
        <v>334</v>
      </c>
      <c r="J7" s="29"/>
      <c r="K7" s="29"/>
      <c r="L7" s="29"/>
      <c r="M7" s="29"/>
      <c r="N7" s="28" t="s">
        <v>334</v>
      </c>
      <c r="O7" s="29"/>
      <c r="P7" s="29"/>
    </row>
    <row r="8" spans="1:16" s="1" customFormat="1" ht="15">
      <c r="A8" s="26">
        <v>283001</v>
      </c>
      <c r="B8" s="27" t="s">
        <v>320</v>
      </c>
      <c r="C8" s="28" t="s">
        <v>328</v>
      </c>
      <c r="D8" s="28" t="s">
        <v>335</v>
      </c>
      <c r="E8" s="28" t="s">
        <v>330</v>
      </c>
      <c r="F8" s="28" t="s">
        <v>336</v>
      </c>
      <c r="G8" s="28" t="s">
        <v>332</v>
      </c>
      <c r="H8" s="28" t="s">
        <v>337</v>
      </c>
      <c r="I8" s="28" t="s">
        <v>338</v>
      </c>
      <c r="J8" s="29"/>
      <c r="K8" s="29"/>
      <c r="L8" s="29"/>
      <c r="M8" s="29"/>
      <c r="N8" s="28" t="s">
        <v>338</v>
      </c>
      <c r="O8" s="29"/>
      <c r="P8" s="29"/>
    </row>
    <row r="9" spans="1:16" s="1" customFormat="1" ht="15">
      <c r="A9" s="26">
        <v>283001</v>
      </c>
      <c r="B9" s="27" t="s">
        <v>320</v>
      </c>
      <c r="C9" s="28" t="s">
        <v>328</v>
      </c>
      <c r="D9" s="28" t="s">
        <v>335</v>
      </c>
      <c r="E9" s="28" t="s">
        <v>330</v>
      </c>
      <c r="F9" s="28" t="s">
        <v>339</v>
      </c>
      <c r="G9" s="28" t="s">
        <v>332</v>
      </c>
      <c r="H9" s="28" t="s">
        <v>340</v>
      </c>
      <c r="I9" s="28" t="s">
        <v>341</v>
      </c>
      <c r="J9" s="29"/>
      <c r="K9" s="29"/>
      <c r="L9" s="29"/>
      <c r="M9" s="29"/>
      <c r="N9" s="28" t="s">
        <v>341</v>
      </c>
      <c r="O9" s="29"/>
      <c r="P9" s="29"/>
    </row>
    <row r="10" spans="1:16" s="1" customFormat="1" ht="15">
      <c r="A10" s="26">
        <v>283001</v>
      </c>
      <c r="B10" s="27" t="s">
        <v>320</v>
      </c>
      <c r="C10" s="28" t="s">
        <v>328</v>
      </c>
      <c r="D10" s="28" t="s">
        <v>335</v>
      </c>
      <c r="E10" s="28" t="s">
        <v>330</v>
      </c>
      <c r="F10" s="28" t="s">
        <v>324</v>
      </c>
      <c r="G10" s="28" t="s">
        <v>332</v>
      </c>
      <c r="H10" s="28" t="s">
        <v>342</v>
      </c>
      <c r="I10" s="28" t="s">
        <v>343</v>
      </c>
      <c r="J10" s="29"/>
      <c r="K10" s="29"/>
      <c r="L10" s="29"/>
      <c r="M10" s="29"/>
      <c r="N10" s="28" t="s">
        <v>343</v>
      </c>
      <c r="O10" s="29"/>
      <c r="P10" s="29"/>
    </row>
    <row r="11" spans="1:16" s="1" customFormat="1" ht="15">
      <c r="A11" s="26">
        <v>283001</v>
      </c>
      <c r="B11" s="27" t="s">
        <v>320</v>
      </c>
      <c r="C11" s="28" t="s">
        <v>328</v>
      </c>
      <c r="D11" s="28" t="s">
        <v>344</v>
      </c>
      <c r="E11" s="28" t="s">
        <v>330</v>
      </c>
      <c r="F11" s="28" t="s">
        <v>345</v>
      </c>
      <c r="G11" s="28" t="s">
        <v>332</v>
      </c>
      <c r="H11" s="28" t="s">
        <v>346</v>
      </c>
      <c r="I11" s="28" t="s">
        <v>347</v>
      </c>
      <c r="J11" s="29"/>
      <c r="K11" s="29"/>
      <c r="L11" s="29"/>
      <c r="M11" s="29"/>
      <c r="N11" s="28" t="s">
        <v>347</v>
      </c>
      <c r="O11" s="29"/>
      <c r="P11" s="29"/>
    </row>
    <row r="12" spans="1:16" s="1" customFormat="1" ht="15">
      <c r="A12" s="26">
        <v>283001</v>
      </c>
      <c r="B12" s="27" t="s">
        <v>320</v>
      </c>
      <c r="C12" s="28" t="s">
        <v>328</v>
      </c>
      <c r="D12" s="28" t="s">
        <v>344</v>
      </c>
      <c r="E12" s="28" t="s">
        <v>330</v>
      </c>
      <c r="F12" s="28" t="s">
        <v>348</v>
      </c>
      <c r="G12" s="28" t="s">
        <v>332</v>
      </c>
      <c r="H12" s="28" t="s">
        <v>349</v>
      </c>
      <c r="I12" s="28" t="s">
        <v>350</v>
      </c>
      <c r="J12" s="29"/>
      <c r="K12" s="29"/>
      <c r="L12" s="29"/>
      <c r="M12" s="29"/>
      <c r="N12" s="28" t="s">
        <v>350</v>
      </c>
      <c r="O12" s="29"/>
      <c r="P12" s="29"/>
    </row>
    <row r="13" spans="1:16" s="1" customFormat="1" ht="15">
      <c r="A13" s="26">
        <v>283001</v>
      </c>
      <c r="B13" s="27" t="s">
        <v>320</v>
      </c>
      <c r="C13" s="28" t="s">
        <v>328</v>
      </c>
      <c r="D13" s="28" t="s">
        <v>351</v>
      </c>
      <c r="E13" s="28" t="s">
        <v>330</v>
      </c>
      <c r="F13" s="28" t="s">
        <v>324</v>
      </c>
      <c r="G13" s="28" t="s">
        <v>332</v>
      </c>
      <c r="H13" s="28" t="s">
        <v>352</v>
      </c>
      <c r="I13" s="28" t="s">
        <v>353</v>
      </c>
      <c r="J13" s="29"/>
      <c r="K13" s="29"/>
      <c r="L13" s="29"/>
      <c r="M13" s="29"/>
      <c r="N13" s="28" t="s">
        <v>353</v>
      </c>
      <c r="O13" s="29"/>
      <c r="P13" s="29"/>
    </row>
    <row r="14" spans="1:16" s="1" customFormat="1" ht="15">
      <c r="A14" s="26">
        <v>283001</v>
      </c>
      <c r="B14" s="27" t="s">
        <v>320</v>
      </c>
      <c r="C14" s="28" t="s">
        <v>328</v>
      </c>
      <c r="D14" s="28" t="s">
        <v>354</v>
      </c>
      <c r="E14" s="28" t="s">
        <v>330</v>
      </c>
      <c r="F14" s="28" t="s">
        <v>324</v>
      </c>
      <c r="G14" s="28" t="s">
        <v>332</v>
      </c>
      <c r="H14" s="28" t="s">
        <v>333</v>
      </c>
      <c r="I14" s="28" t="s">
        <v>355</v>
      </c>
      <c r="J14" s="29"/>
      <c r="K14" s="29"/>
      <c r="L14" s="29"/>
      <c r="M14" s="29"/>
      <c r="N14" s="28" t="s">
        <v>355</v>
      </c>
      <c r="O14" s="29"/>
      <c r="P14" s="29"/>
    </row>
    <row r="15" spans="1:16" s="1" customFormat="1" ht="15">
      <c r="A15" s="26">
        <v>283001</v>
      </c>
      <c r="B15" s="27" t="s">
        <v>320</v>
      </c>
      <c r="C15" s="28" t="s">
        <v>328</v>
      </c>
      <c r="D15" s="28" t="s">
        <v>356</v>
      </c>
      <c r="E15" s="28" t="s">
        <v>330</v>
      </c>
      <c r="F15" s="28" t="s">
        <v>357</v>
      </c>
      <c r="G15" s="28" t="s">
        <v>332</v>
      </c>
      <c r="H15" s="28" t="s">
        <v>333</v>
      </c>
      <c r="I15" s="28" t="s">
        <v>358</v>
      </c>
      <c r="J15" s="29"/>
      <c r="K15" s="29"/>
      <c r="L15" s="29"/>
      <c r="M15" s="29"/>
      <c r="N15" s="28" t="s">
        <v>358</v>
      </c>
      <c r="O15" s="29"/>
      <c r="P15" s="29"/>
    </row>
    <row r="16" spans="1:16" s="1" customFormat="1" ht="15">
      <c r="A16" s="26">
        <v>283001</v>
      </c>
      <c r="B16" s="27" t="s">
        <v>320</v>
      </c>
      <c r="C16" s="28" t="s">
        <v>328</v>
      </c>
      <c r="D16" s="28" t="s">
        <v>359</v>
      </c>
      <c r="E16" s="28" t="s">
        <v>330</v>
      </c>
      <c r="F16" s="28" t="s">
        <v>324</v>
      </c>
      <c r="G16" s="28" t="s">
        <v>332</v>
      </c>
      <c r="H16" s="28" t="s">
        <v>340</v>
      </c>
      <c r="I16" s="28" t="s">
        <v>360</v>
      </c>
      <c r="J16" s="29"/>
      <c r="K16" s="29"/>
      <c r="L16" s="29"/>
      <c r="M16" s="29"/>
      <c r="N16" s="28" t="s">
        <v>360</v>
      </c>
      <c r="O16" s="29"/>
      <c r="P16" s="29"/>
    </row>
    <row r="17" spans="1:16" s="1" customFormat="1" ht="15">
      <c r="A17" s="26">
        <v>283001</v>
      </c>
      <c r="B17" s="27" t="s">
        <v>320</v>
      </c>
      <c r="C17" s="28" t="s">
        <v>328</v>
      </c>
      <c r="D17" s="28" t="s">
        <v>361</v>
      </c>
      <c r="E17" s="28" t="s">
        <v>330</v>
      </c>
      <c r="F17" s="28" t="s">
        <v>357</v>
      </c>
      <c r="G17" s="28" t="s">
        <v>332</v>
      </c>
      <c r="H17" s="28" t="s">
        <v>362</v>
      </c>
      <c r="I17" s="28" t="s">
        <v>363</v>
      </c>
      <c r="J17" s="29"/>
      <c r="K17" s="29"/>
      <c r="L17" s="29"/>
      <c r="M17" s="29"/>
      <c r="N17" s="28" t="s">
        <v>363</v>
      </c>
      <c r="O17" s="29"/>
      <c r="P17" s="29"/>
    </row>
    <row r="18" spans="1:16" s="1" customFormat="1" ht="15">
      <c r="A18" s="26">
        <v>283001</v>
      </c>
      <c r="B18" s="27" t="s">
        <v>320</v>
      </c>
      <c r="C18" s="28" t="s">
        <v>328</v>
      </c>
      <c r="D18" s="28" t="s">
        <v>335</v>
      </c>
      <c r="E18" s="28" t="s">
        <v>330</v>
      </c>
      <c r="F18" s="28" t="s">
        <v>357</v>
      </c>
      <c r="G18" s="28" t="s">
        <v>332</v>
      </c>
      <c r="H18" s="28" t="s">
        <v>340</v>
      </c>
      <c r="I18" s="28" t="s">
        <v>355</v>
      </c>
      <c r="J18" s="29"/>
      <c r="K18" s="29"/>
      <c r="L18" s="29"/>
      <c r="M18" s="29"/>
      <c r="N18" s="28" t="s">
        <v>355</v>
      </c>
      <c r="O18" s="29"/>
      <c r="P18" s="29"/>
    </row>
    <row r="19" spans="1:16" s="1" customFormat="1" ht="15">
      <c r="A19" s="26">
        <v>283001</v>
      </c>
      <c r="B19" s="27" t="s">
        <v>320</v>
      </c>
      <c r="C19" s="28" t="s">
        <v>328</v>
      </c>
      <c r="D19" s="28" t="s">
        <v>335</v>
      </c>
      <c r="E19" s="28" t="s">
        <v>330</v>
      </c>
      <c r="F19" s="28" t="s">
        <v>357</v>
      </c>
      <c r="G19" s="28" t="s">
        <v>332</v>
      </c>
      <c r="H19" s="28" t="s">
        <v>352</v>
      </c>
      <c r="I19" s="28" t="s">
        <v>364</v>
      </c>
      <c r="J19" s="29"/>
      <c r="K19" s="29"/>
      <c r="L19" s="29"/>
      <c r="M19" s="29"/>
      <c r="N19" s="28" t="s">
        <v>364</v>
      </c>
      <c r="O19" s="29"/>
      <c r="P19" s="29"/>
    </row>
    <row r="20" spans="1:16" s="1" customFormat="1" ht="15">
      <c r="A20" s="26">
        <v>283001</v>
      </c>
      <c r="B20" s="27" t="s">
        <v>320</v>
      </c>
      <c r="C20" s="28" t="s">
        <v>328</v>
      </c>
      <c r="D20" s="28" t="s">
        <v>365</v>
      </c>
      <c r="E20" s="28" t="s">
        <v>330</v>
      </c>
      <c r="F20" s="28" t="s">
        <v>324</v>
      </c>
      <c r="G20" s="28" t="s">
        <v>332</v>
      </c>
      <c r="H20" s="28" t="s">
        <v>366</v>
      </c>
      <c r="I20" s="28" t="s">
        <v>358</v>
      </c>
      <c r="J20" s="29"/>
      <c r="K20" s="29"/>
      <c r="L20" s="29"/>
      <c r="M20" s="29"/>
      <c r="N20" s="28" t="s">
        <v>358</v>
      </c>
      <c r="O20" s="29"/>
      <c r="P20" s="29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wangyu</cp:lastModifiedBy>
  <cp:lastPrinted>2019-08-13T06:09:32Z</cp:lastPrinted>
  <dcterms:created xsi:type="dcterms:W3CDTF">1996-12-17T01:32:42Z</dcterms:created>
  <dcterms:modified xsi:type="dcterms:W3CDTF">2021-05-17T07:40:07Z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F7D83FA47A1142AEB53CD912F7C3CCC5</vt:lpwstr>
  </property>
</Properties>
</file>